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SOUMYADEEPBHATTACHAR\Desktop\"/>
    </mc:Choice>
  </mc:AlternateContent>
  <bookViews>
    <workbookView xWindow="0" yWindow="0" windowWidth="20490" windowHeight="7635" tabRatio="653" firstSheet="3" activeTab="3"/>
  </bookViews>
  <sheets>
    <sheet name="Basic Data" sheetId="1" state="hidden" r:id="rId1"/>
    <sheet name="Cover" sheetId="2" r:id="rId2"/>
    <sheet name="Names of Bidder" sheetId="3" r:id="rId3"/>
    <sheet name="Sch-1" sheetId="4" r:id="rId4"/>
    <sheet name="Sch-1 Dis" sheetId="5" state="hidden" r:id="rId5"/>
    <sheet name="Sch-2" sheetId="6" r:id="rId6"/>
    <sheet name="Sch-2 Dis" sheetId="7" state="hidden" r:id="rId7"/>
    <sheet name="Sch-3" sheetId="9" r:id="rId8"/>
    <sheet name="Sch-4 Dis" sheetId="10" state="hidden" r:id="rId9"/>
    <sheet name="Sch-4" sheetId="11" r:id="rId10"/>
    <sheet name="Sch-5 After Discount" sheetId="12" r:id="rId11"/>
    <sheet name="Sch-6 Dis" sheetId="14" state="hidden" r:id="rId12"/>
    <sheet name="Discount" sheetId="15" r:id="rId13"/>
    <sheet name="Octroi" sheetId="16" state="hidden" r:id="rId14"/>
    <sheet name="Entry Tax" sheetId="17" state="hidden" r:id="rId15"/>
    <sheet name="Other Taxes &amp; Duties" sheetId="18" state="hidden" r:id="rId16"/>
    <sheet name="Bid Form 2nd Envelope" sheetId="19" r:id="rId17"/>
    <sheet name="Q &amp; C" sheetId="20" state="hidden" r:id="rId18"/>
    <sheet name="T &amp; D" sheetId="21" state="hidden" r:id="rId19"/>
    <sheet name="N to W" sheetId="22" state="hidden" r:id="rId20"/>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3" hidden="1">'Sch-1'!#REF!</definedName>
    <definedName name="ab">#REF!</definedName>
    <definedName name="logo1">"Picture 7"</definedName>
    <definedName name="_xlnm.Print_Area" localSheetId="16">'Bid Form 2nd Envelope'!$A$1:$F$49</definedName>
    <definedName name="_xlnm.Print_Area" localSheetId="1">Cover!$B$1:$E$15</definedName>
    <definedName name="_xlnm.Print_Area" localSheetId="12">Discount!$A$2:$G$39</definedName>
    <definedName name="_xlnm.Print_Area" localSheetId="14">'Entry Tax'!$A$1:$E$16</definedName>
    <definedName name="_xlnm.Print_Area" localSheetId="2">'Names of Bidder'!$B$1:$D$22</definedName>
    <definedName name="_xlnm.Print_Area" localSheetId="13">Octroi!$A$1:$E$16</definedName>
    <definedName name="_xlnm.Print_Area" localSheetId="15">'Other Taxes &amp; Duties'!$A$1:$F$16</definedName>
    <definedName name="_xlnm.Print_Area" localSheetId="17">'Q &amp; C'!$A$1:$F$43</definedName>
    <definedName name="_xlnm.Print_Area" localSheetId="3">'Sch-1'!$A$1:$K$26</definedName>
    <definedName name="_xlnm.Print_Area" localSheetId="4">'Sch-1 Dis'!$A$1:$H$32</definedName>
    <definedName name="_xlnm.Print_Area" localSheetId="5">'Sch-2'!$A$1:$G$25</definedName>
    <definedName name="_xlnm.Print_Area" localSheetId="6">'Sch-2 Dis'!$A$1:$G$24</definedName>
    <definedName name="_xlnm.Print_Area" localSheetId="7">'Sch-3'!$A$1:$E$22</definedName>
    <definedName name="_xlnm.Print_Area" localSheetId="9">'Sch-4'!$A$1:$D$23</definedName>
    <definedName name="_xlnm.Print_Area" localSheetId="8">'Sch-4 Dis'!$A$1:$E$44</definedName>
    <definedName name="_xlnm.Print_Area" localSheetId="10">'Sch-5 After Discount'!$A$1:$D$28</definedName>
    <definedName name="_xlnm.Print_Area" localSheetId="11">'Sch-6 Dis'!$A$1:$F$28</definedName>
    <definedName name="_xlnm.Print_Area" localSheetId="18">'T &amp; D'!$A$1:$E$12</definedName>
    <definedName name="_xlnm.Print_Titles" localSheetId="3">'Sch-1'!$15:$17</definedName>
    <definedName name="_xlnm.Print_Titles" localSheetId="4">'Sch-1 Dis'!$15:$17</definedName>
    <definedName name="_xlnm.Print_Titles" localSheetId="5">'Sch-2'!$13:$15</definedName>
    <definedName name="_xlnm.Print_Titles" localSheetId="6">'Sch-2 Dis'!$13:$15</definedName>
    <definedName name="_xlnm.Print_Titles" localSheetId="7">'Sch-3'!$3:$13</definedName>
    <definedName name="_xlnm.Print_Titles" localSheetId="9">'Sch-4'!$3:$13</definedName>
    <definedName name="_xlnm.Print_Titles" localSheetId="8">'Sch-4 Dis'!$3:$13</definedName>
    <definedName name="_xlnm.Print_Titles" localSheetId="10">'Sch-5 After Discount'!$3:$13</definedName>
    <definedName name="_xlnm.Print_Titles" localSheetId="11">'Sch-6 Dis'!$14:$14</definedName>
    <definedName name="_xlnm.Recorder">#REF!</definedName>
    <definedName name="TEST">#REF!</definedName>
    <definedName name="Z_01ACF2E1_8E61_4459_ABC1_B6C183DEED61_.wvu.PrintArea" localSheetId="14" hidden="1">'Entry Tax'!$A$1:$E$16</definedName>
    <definedName name="Z_01ACF2E1_8E61_4459_ABC1_B6C183DEED61_.wvu.PrintArea" localSheetId="13" hidden="1">Octroi!$A$1:$E$16</definedName>
    <definedName name="Z_01ACF2E1_8E61_4459_ABC1_B6C183DEED61_.wvu.PrintArea" localSheetId="15" hidden="1">'Other Taxes &amp; Duties'!$A$1:$F$16</definedName>
    <definedName name="Z_01BD8524_9381_4704_9D50_6C848948AE22_.wvu.Cols" localSheetId="12" hidden="1">Discount!$H:$O</definedName>
    <definedName name="Z_01BD8524_9381_4704_9D50_6C848948AE22_.wvu.Cols" localSheetId="3" hidden="1">'Sch-1'!$K:$R</definedName>
    <definedName name="Z_01BD8524_9381_4704_9D50_6C848948AE22_.wvu.Cols" localSheetId="4" hidden="1">'Sch-1 Dis'!$K:$K</definedName>
    <definedName name="Z_01BD8524_9381_4704_9D50_6C848948AE22_.wvu.Cols" localSheetId="5" hidden="1">'Sch-2'!$I:$I</definedName>
    <definedName name="Z_01BD8524_9381_4704_9D50_6C848948AE22_.wvu.Cols" localSheetId="7" hidden="1">'Sch-3'!$F:$K</definedName>
    <definedName name="Z_01BD8524_9381_4704_9D50_6C848948AE22_.wvu.PrintArea" localSheetId="16" hidden="1">'Bid Form 2nd Envelope'!$A$1:$F$49</definedName>
    <definedName name="Z_01BD8524_9381_4704_9D50_6C848948AE22_.wvu.PrintArea" localSheetId="1" hidden="1">Cover!$B$1:$E$15</definedName>
    <definedName name="Z_01BD8524_9381_4704_9D50_6C848948AE22_.wvu.PrintArea" localSheetId="12" hidden="1">Discount!$A$2:$G$39</definedName>
    <definedName name="Z_01BD8524_9381_4704_9D50_6C848948AE22_.wvu.PrintArea" localSheetId="14" hidden="1">'Entry Tax'!$A$1:$E$16</definedName>
    <definedName name="Z_01BD8524_9381_4704_9D50_6C848948AE22_.wvu.PrintArea" localSheetId="2" hidden="1">'Names of Bidder'!$B$1:$D$22</definedName>
    <definedName name="Z_01BD8524_9381_4704_9D50_6C848948AE22_.wvu.PrintArea" localSheetId="13" hidden="1">Octroi!$A$1:$E$16</definedName>
    <definedName name="Z_01BD8524_9381_4704_9D50_6C848948AE22_.wvu.PrintArea" localSheetId="15" hidden="1">'Other Taxes &amp; Duties'!$A$1:$F$16</definedName>
    <definedName name="Z_01BD8524_9381_4704_9D50_6C848948AE22_.wvu.PrintArea" localSheetId="17" hidden="1">'Q &amp; C'!$A$1:$F$43</definedName>
    <definedName name="Z_01BD8524_9381_4704_9D50_6C848948AE22_.wvu.PrintArea" localSheetId="3" hidden="1">'Sch-1'!$A$1:$J$26</definedName>
    <definedName name="Z_01BD8524_9381_4704_9D50_6C848948AE22_.wvu.PrintArea" localSheetId="4" hidden="1">'Sch-1 Dis'!$A$1:$H$32</definedName>
    <definedName name="Z_01BD8524_9381_4704_9D50_6C848948AE22_.wvu.PrintArea" localSheetId="5" hidden="1">'Sch-2'!$A$1:$G$25</definedName>
    <definedName name="Z_01BD8524_9381_4704_9D50_6C848948AE22_.wvu.PrintArea" localSheetId="6" hidden="1">'Sch-2 Dis'!$A$1:$G$24</definedName>
    <definedName name="Z_01BD8524_9381_4704_9D50_6C848948AE22_.wvu.PrintArea" localSheetId="7" hidden="1">'Sch-3'!$A$1:$E$22</definedName>
    <definedName name="Z_01BD8524_9381_4704_9D50_6C848948AE22_.wvu.PrintArea" localSheetId="9" hidden="1">'Sch-4'!$A$1:$D$23</definedName>
    <definedName name="Z_01BD8524_9381_4704_9D50_6C848948AE22_.wvu.PrintArea" localSheetId="8" hidden="1">'Sch-4 Dis'!$A$1:$E$44</definedName>
    <definedName name="Z_01BD8524_9381_4704_9D50_6C848948AE22_.wvu.PrintArea" localSheetId="10" hidden="1">'Sch-5 After Discount'!$A$1:$D$28</definedName>
    <definedName name="Z_01BD8524_9381_4704_9D50_6C848948AE22_.wvu.PrintArea" localSheetId="11" hidden="1">'Sch-6 Dis'!$A$1:$F$28</definedName>
    <definedName name="Z_01BD8524_9381_4704_9D50_6C848948AE22_.wvu.PrintArea" localSheetId="18" hidden="1">'T &amp; D'!$A$1:$E$12</definedName>
    <definedName name="Z_01BD8524_9381_4704_9D50_6C848948AE22_.wvu.PrintTitles" localSheetId="3" hidden="1">'Sch-1'!$15:$17</definedName>
    <definedName name="Z_01BD8524_9381_4704_9D50_6C848948AE22_.wvu.PrintTitles" localSheetId="4" hidden="1">'Sch-1 Dis'!$15:$17</definedName>
    <definedName name="Z_01BD8524_9381_4704_9D50_6C848948AE22_.wvu.PrintTitles" localSheetId="5" hidden="1">'Sch-2'!$13:$15</definedName>
    <definedName name="Z_01BD8524_9381_4704_9D50_6C848948AE22_.wvu.PrintTitles" localSheetId="6" hidden="1">'Sch-2 Dis'!$13:$15</definedName>
    <definedName name="Z_01BD8524_9381_4704_9D50_6C848948AE22_.wvu.PrintTitles" localSheetId="7" hidden="1">'Sch-3'!$3:$13</definedName>
    <definedName name="Z_01BD8524_9381_4704_9D50_6C848948AE22_.wvu.PrintTitles" localSheetId="9" hidden="1">'Sch-4'!$3:$13</definedName>
    <definedName name="Z_01BD8524_9381_4704_9D50_6C848948AE22_.wvu.PrintTitles" localSheetId="8" hidden="1">'Sch-4 Dis'!$3:$13</definedName>
    <definedName name="Z_01BD8524_9381_4704_9D50_6C848948AE22_.wvu.PrintTitles" localSheetId="10" hidden="1">'Sch-5 After Discount'!$3:$13</definedName>
    <definedName name="Z_01BD8524_9381_4704_9D50_6C848948AE22_.wvu.PrintTitles" localSheetId="11" hidden="1">'Sch-6 Dis'!$14:$14</definedName>
    <definedName name="Z_01BD8524_9381_4704_9D50_6C848948AE22_.wvu.Rows" localSheetId="0" hidden="1">'Basic Data'!$11:$12</definedName>
    <definedName name="Z_01BD8524_9381_4704_9D50_6C848948AE22_.wvu.Rows" localSheetId="16" hidden="1">'Bid Form 2nd Envelope'!$31:$31</definedName>
    <definedName name="Z_01BD8524_9381_4704_9D50_6C848948AE22_.wvu.Rows" localSheetId="1" hidden="1">Cover!$7:$7,Cover!$10:$10</definedName>
    <definedName name="Z_01BD8524_9381_4704_9D50_6C848948AE22_.wvu.Rows" localSheetId="12" hidden="1">Discount!$1:$1,Discount!$19:$19,Discount!$23:$23,Discount!$25:$29</definedName>
    <definedName name="Z_01BD8524_9381_4704_9D50_6C848948AE22_.wvu.Rows" localSheetId="2" hidden="1">'Names of Bidder'!$6:$6</definedName>
    <definedName name="Z_01BD8524_9381_4704_9D50_6C848948AE22_.wvu.Rows" localSheetId="5" hidden="1">'Sch-2'!$16:$16</definedName>
    <definedName name="Z_22581B22_4535_40E8_AE84_3A56DECE0C04_.wvu.Cols" localSheetId="12" hidden="1">Discount!$H:$O</definedName>
    <definedName name="Z_22581B22_4535_40E8_AE84_3A56DECE0C04_.wvu.Cols" localSheetId="3" hidden="1">'Sch-1'!$K:$R</definedName>
    <definedName name="Z_22581B22_4535_40E8_AE84_3A56DECE0C04_.wvu.Cols" localSheetId="4" hidden="1">'Sch-1 Dis'!$K:$K</definedName>
    <definedName name="Z_22581B22_4535_40E8_AE84_3A56DECE0C04_.wvu.Cols" localSheetId="5" hidden="1">'Sch-2'!$I:$I</definedName>
    <definedName name="Z_22581B22_4535_40E8_AE84_3A56DECE0C04_.wvu.Cols" localSheetId="7" hidden="1">'Sch-3'!$F:$K</definedName>
    <definedName name="Z_22581B22_4535_40E8_AE84_3A56DECE0C04_.wvu.PrintArea" localSheetId="16" hidden="1">'Bid Form 2nd Envelope'!$A$1:$F$49</definedName>
    <definedName name="Z_22581B22_4535_40E8_AE84_3A56DECE0C04_.wvu.PrintArea" localSheetId="1" hidden="1">Cover!$B$1:$E$15</definedName>
    <definedName name="Z_22581B22_4535_40E8_AE84_3A56DECE0C04_.wvu.PrintArea" localSheetId="12" hidden="1">Discount!$A$2:$G$39</definedName>
    <definedName name="Z_22581B22_4535_40E8_AE84_3A56DECE0C04_.wvu.PrintArea" localSheetId="14" hidden="1">'Entry Tax'!$A$1:$E$16</definedName>
    <definedName name="Z_22581B22_4535_40E8_AE84_3A56DECE0C04_.wvu.PrintArea" localSheetId="2" hidden="1">'Names of Bidder'!$B$1:$D$22</definedName>
    <definedName name="Z_22581B22_4535_40E8_AE84_3A56DECE0C04_.wvu.PrintArea" localSheetId="13" hidden="1">Octroi!$A$1:$E$16</definedName>
    <definedName name="Z_22581B22_4535_40E8_AE84_3A56DECE0C04_.wvu.PrintArea" localSheetId="15" hidden="1">'Other Taxes &amp; Duties'!$A$1:$F$16</definedName>
    <definedName name="Z_22581B22_4535_40E8_AE84_3A56DECE0C04_.wvu.PrintArea" localSheetId="17" hidden="1">'Q &amp; C'!$A$1:$F$43</definedName>
    <definedName name="Z_22581B22_4535_40E8_AE84_3A56DECE0C04_.wvu.PrintArea" localSheetId="3" hidden="1">'Sch-1'!$A$1:$J$26</definedName>
    <definedName name="Z_22581B22_4535_40E8_AE84_3A56DECE0C04_.wvu.PrintArea" localSheetId="4" hidden="1">'Sch-1 Dis'!$A$1:$H$32</definedName>
    <definedName name="Z_22581B22_4535_40E8_AE84_3A56DECE0C04_.wvu.PrintArea" localSheetId="5" hidden="1">'Sch-2'!$A$1:$G$25</definedName>
    <definedName name="Z_22581B22_4535_40E8_AE84_3A56DECE0C04_.wvu.PrintArea" localSheetId="6" hidden="1">'Sch-2 Dis'!$A$1:$G$24</definedName>
    <definedName name="Z_22581B22_4535_40E8_AE84_3A56DECE0C04_.wvu.PrintArea" localSheetId="7" hidden="1">'Sch-3'!$A$1:$E$22</definedName>
    <definedName name="Z_22581B22_4535_40E8_AE84_3A56DECE0C04_.wvu.PrintArea" localSheetId="9" hidden="1">'Sch-4'!$A$1:$D$23</definedName>
    <definedName name="Z_22581B22_4535_40E8_AE84_3A56DECE0C04_.wvu.PrintArea" localSheetId="8" hidden="1">'Sch-4 Dis'!$A$1:$E$44</definedName>
    <definedName name="Z_22581B22_4535_40E8_AE84_3A56DECE0C04_.wvu.PrintArea" localSheetId="10" hidden="1">'Sch-5 After Discount'!$A$1:$D$28</definedName>
    <definedName name="Z_22581B22_4535_40E8_AE84_3A56DECE0C04_.wvu.PrintArea" localSheetId="11" hidden="1">'Sch-6 Dis'!$A$1:$F$28</definedName>
    <definedName name="Z_22581B22_4535_40E8_AE84_3A56DECE0C04_.wvu.PrintArea" localSheetId="18" hidden="1">'T &amp; D'!$A$1:$E$12</definedName>
    <definedName name="Z_22581B22_4535_40E8_AE84_3A56DECE0C04_.wvu.PrintTitles" localSheetId="3" hidden="1">'Sch-1'!$15:$17</definedName>
    <definedName name="Z_22581B22_4535_40E8_AE84_3A56DECE0C04_.wvu.PrintTitles" localSheetId="4" hidden="1">'Sch-1 Dis'!$15:$17</definedName>
    <definedName name="Z_22581B22_4535_40E8_AE84_3A56DECE0C04_.wvu.PrintTitles" localSheetId="5" hidden="1">'Sch-2'!$13:$15</definedName>
    <definedName name="Z_22581B22_4535_40E8_AE84_3A56DECE0C04_.wvu.PrintTitles" localSheetId="6" hidden="1">'Sch-2 Dis'!$13:$15</definedName>
    <definedName name="Z_22581B22_4535_40E8_AE84_3A56DECE0C04_.wvu.PrintTitles" localSheetId="7" hidden="1">'Sch-3'!$3:$13</definedName>
    <definedName name="Z_22581B22_4535_40E8_AE84_3A56DECE0C04_.wvu.PrintTitles" localSheetId="9" hidden="1">'Sch-4'!$3:$13</definedName>
    <definedName name="Z_22581B22_4535_40E8_AE84_3A56DECE0C04_.wvu.PrintTitles" localSheetId="8" hidden="1">'Sch-4 Dis'!$3:$13</definedName>
    <definedName name="Z_22581B22_4535_40E8_AE84_3A56DECE0C04_.wvu.PrintTitles" localSheetId="10" hidden="1">'Sch-5 After Discount'!$3:$13</definedName>
    <definedName name="Z_22581B22_4535_40E8_AE84_3A56DECE0C04_.wvu.PrintTitles" localSheetId="11" hidden="1">'Sch-6 Dis'!$14:$14</definedName>
    <definedName name="Z_22581B22_4535_40E8_AE84_3A56DECE0C04_.wvu.Rows" localSheetId="0" hidden="1">'Basic Data'!$11:$12</definedName>
    <definedName name="Z_22581B22_4535_40E8_AE84_3A56DECE0C04_.wvu.Rows" localSheetId="16" hidden="1">'Bid Form 2nd Envelope'!$31:$31</definedName>
    <definedName name="Z_22581B22_4535_40E8_AE84_3A56DECE0C04_.wvu.Rows" localSheetId="1" hidden="1">Cover!$7:$7,Cover!$10:$10</definedName>
    <definedName name="Z_22581B22_4535_40E8_AE84_3A56DECE0C04_.wvu.Rows" localSheetId="12" hidden="1">Discount!$1:$1,Discount!$19:$19,Discount!$23:$23,Discount!$25:$29</definedName>
    <definedName name="Z_22581B22_4535_40E8_AE84_3A56DECE0C04_.wvu.Rows" localSheetId="2" hidden="1">'Names of Bidder'!$6:$6</definedName>
    <definedName name="Z_22581B22_4535_40E8_AE84_3A56DECE0C04_.wvu.Rows" localSheetId="5" hidden="1">'Sch-2'!$16:$16</definedName>
    <definedName name="Z_2B22B4D9_734E_466D_B6F8_DF61D532EF69_.wvu.Cols" localSheetId="12" hidden="1">Discount!$I:$O</definedName>
    <definedName name="Z_2B22B4D9_734E_466D_B6F8_DF61D532EF69_.wvu.Cols" localSheetId="3" hidden="1">'Sch-1'!$K:$W</definedName>
    <definedName name="Z_2B22B4D9_734E_466D_B6F8_DF61D532EF69_.wvu.Cols" localSheetId="4" hidden="1">'Sch-1 Dis'!$K:$K</definedName>
    <definedName name="Z_2B22B4D9_734E_466D_B6F8_DF61D532EF69_.wvu.Cols" localSheetId="5" hidden="1">'Sch-2'!$I:$J</definedName>
    <definedName name="Z_2B22B4D9_734E_466D_B6F8_DF61D532EF69_.wvu.Cols" localSheetId="7" hidden="1">'Sch-3'!$F:$K</definedName>
    <definedName name="Z_2B22B4D9_734E_466D_B6F8_DF61D532EF69_.wvu.FilterData" localSheetId="3" hidden="1">'Sch-1'!#REF!</definedName>
    <definedName name="Z_2B22B4D9_734E_466D_B6F8_DF61D532EF69_.wvu.PrintArea" localSheetId="16" hidden="1">'Bid Form 2nd Envelope'!$A$1:$F$49</definedName>
    <definedName name="Z_2B22B4D9_734E_466D_B6F8_DF61D532EF69_.wvu.PrintArea" localSheetId="1" hidden="1">Cover!$B$1:$E$15</definedName>
    <definedName name="Z_2B22B4D9_734E_466D_B6F8_DF61D532EF69_.wvu.PrintArea" localSheetId="12" hidden="1">Discount!$A$2:$G$39</definedName>
    <definedName name="Z_2B22B4D9_734E_466D_B6F8_DF61D532EF69_.wvu.PrintArea" localSheetId="14" hidden="1">'Entry Tax'!$A$1:$E$16</definedName>
    <definedName name="Z_2B22B4D9_734E_466D_B6F8_DF61D532EF69_.wvu.PrintArea" localSheetId="2" hidden="1">'Names of Bidder'!$B$1:$D$22</definedName>
    <definedName name="Z_2B22B4D9_734E_466D_B6F8_DF61D532EF69_.wvu.PrintArea" localSheetId="13" hidden="1">Octroi!$A$1:$E$16</definedName>
    <definedName name="Z_2B22B4D9_734E_466D_B6F8_DF61D532EF69_.wvu.PrintArea" localSheetId="15" hidden="1">'Other Taxes &amp; Duties'!$A$1:$F$16</definedName>
    <definedName name="Z_2B22B4D9_734E_466D_B6F8_DF61D532EF69_.wvu.PrintArea" localSheetId="17" hidden="1">'Q &amp; C'!$A$1:$F$43</definedName>
    <definedName name="Z_2B22B4D9_734E_466D_B6F8_DF61D532EF69_.wvu.PrintArea" localSheetId="3" hidden="1">'Sch-1'!$A$1:$K$26</definedName>
    <definedName name="Z_2B22B4D9_734E_466D_B6F8_DF61D532EF69_.wvu.PrintArea" localSheetId="4" hidden="1">'Sch-1 Dis'!$A$1:$H$32</definedName>
    <definedName name="Z_2B22B4D9_734E_466D_B6F8_DF61D532EF69_.wvu.PrintArea" localSheetId="5" hidden="1">'Sch-2'!$A$1:$G$25</definedName>
    <definedName name="Z_2B22B4D9_734E_466D_B6F8_DF61D532EF69_.wvu.PrintArea" localSheetId="6" hidden="1">'Sch-2 Dis'!$A$1:$G$24</definedName>
    <definedName name="Z_2B22B4D9_734E_466D_B6F8_DF61D532EF69_.wvu.PrintArea" localSheetId="7" hidden="1">'Sch-3'!$A$1:$E$22</definedName>
    <definedName name="Z_2B22B4D9_734E_466D_B6F8_DF61D532EF69_.wvu.PrintArea" localSheetId="9" hidden="1">'Sch-4'!$A$1:$D$23</definedName>
    <definedName name="Z_2B22B4D9_734E_466D_B6F8_DF61D532EF69_.wvu.PrintArea" localSheetId="8" hidden="1">'Sch-4 Dis'!$A$1:$E$44</definedName>
    <definedName name="Z_2B22B4D9_734E_466D_B6F8_DF61D532EF69_.wvu.PrintArea" localSheetId="10" hidden="1">'Sch-5 After Discount'!$A$1:$D$28</definedName>
    <definedName name="Z_2B22B4D9_734E_466D_B6F8_DF61D532EF69_.wvu.PrintArea" localSheetId="11" hidden="1">'Sch-6 Dis'!$A$1:$F$28</definedName>
    <definedName name="Z_2B22B4D9_734E_466D_B6F8_DF61D532EF69_.wvu.PrintArea" localSheetId="18" hidden="1">'T &amp; D'!$A$1:$E$12</definedName>
    <definedName name="Z_2B22B4D9_734E_466D_B6F8_DF61D532EF69_.wvu.PrintTitles" localSheetId="3" hidden="1">'Sch-1'!$15:$17</definedName>
    <definedName name="Z_2B22B4D9_734E_466D_B6F8_DF61D532EF69_.wvu.PrintTitles" localSheetId="4" hidden="1">'Sch-1 Dis'!$15:$17</definedName>
    <definedName name="Z_2B22B4D9_734E_466D_B6F8_DF61D532EF69_.wvu.PrintTitles" localSheetId="5" hidden="1">'Sch-2'!$13:$15</definedName>
    <definedName name="Z_2B22B4D9_734E_466D_B6F8_DF61D532EF69_.wvu.PrintTitles" localSheetId="6" hidden="1">'Sch-2 Dis'!$13:$15</definedName>
    <definedName name="Z_2B22B4D9_734E_466D_B6F8_DF61D532EF69_.wvu.PrintTitles" localSheetId="7" hidden="1">'Sch-3'!$3:$13</definedName>
    <definedName name="Z_2B22B4D9_734E_466D_B6F8_DF61D532EF69_.wvu.PrintTitles" localSheetId="9" hidden="1">'Sch-4'!$3:$13</definedName>
    <definedName name="Z_2B22B4D9_734E_466D_B6F8_DF61D532EF69_.wvu.PrintTitles" localSheetId="8" hidden="1">'Sch-4 Dis'!$3:$13</definedName>
    <definedName name="Z_2B22B4D9_734E_466D_B6F8_DF61D532EF69_.wvu.PrintTitles" localSheetId="10" hidden="1">'Sch-5 After Discount'!$3:$13</definedName>
    <definedName name="Z_2B22B4D9_734E_466D_B6F8_DF61D532EF69_.wvu.PrintTitles" localSheetId="11" hidden="1">'Sch-6 Dis'!$14:$14</definedName>
    <definedName name="Z_2B22B4D9_734E_466D_B6F8_DF61D532EF69_.wvu.Rows" localSheetId="0" hidden="1">'Basic Data'!$11:$12</definedName>
    <definedName name="Z_2B22B4D9_734E_466D_B6F8_DF61D532EF69_.wvu.Rows" localSheetId="16" hidden="1">'Bid Form 2nd Envelope'!#REF!,'Bid Form 2nd Envelope'!$31:$31</definedName>
    <definedName name="Z_2B22B4D9_734E_466D_B6F8_DF61D532EF69_.wvu.Rows" localSheetId="1" hidden="1">Cover!$7:$7,Cover!$10:$10</definedName>
    <definedName name="Z_2B22B4D9_734E_466D_B6F8_DF61D532EF69_.wvu.Rows" localSheetId="12" hidden="1">Discount!$19:$19,Discount!#REF!,Discount!$23:$23,Discount!#REF!,Discount!$25:$29</definedName>
    <definedName name="Z_2B22B4D9_734E_466D_B6F8_DF61D532EF69_.wvu.Rows" localSheetId="2" hidden="1">'Names of Bidder'!$6:$6</definedName>
    <definedName name="Z_2BA1F3A4_7362_4C75_9E02_FB6308B23F40_.wvu.Cols" localSheetId="12" hidden="1">Discount!$I:$O</definedName>
    <definedName name="Z_2BA1F3A4_7362_4C75_9E02_FB6308B23F40_.wvu.Cols" localSheetId="3" hidden="1">'Sch-1'!$K:$R</definedName>
    <definedName name="Z_2BA1F3A4_7362_4C75_9E02_FB6308B23F40_.wvu.Cols" localSheetId="4" hidden="1">'Sch-1 Dis'!$K:$K</definedName>
    <definedName name="Z_2BA1F3A4_7362_4C75_9E02_FB6308B23F40_.wvu.Cols" localSheetId="5" hidden="1">'Sch-2'!$I:$J</definedName>
    <definedName name="Z_2BA1F3A4_7362_4C75_9E02_FB6308B23F40_.wvu.Cols" localSheetId="7" hidden="1">'Sch-3'!$F:$K</definedName>
    <definedName name="Z_2BA1F3A4_7362_4C75_9E02_FB6308B23F40_.wvu.PrintArea" localSheetId="16" hidden="1">'Bid Form 2nd Envelope'!$A$1:$F$49</definedName>
    <definedName name="Z_2BA1F3A4_7362_4C75_9E02_FB6308B23F40_.wvu.PrintArea" localSheetId="1" hidden="1">Cover!$B$1:$E$15</definedName>
    <definedName name="Z_2BA1F3A4_7362_4C75_9E02_FB6308B23F40_.wvu.PrintArea" localSheetId="12" hidden="1">Discount!$A$2:$G$39</definedName>
    <definedName name="Z_2BA1F3A4_7362_4C75_9E02_FB6308B23F40_.wvu.PrintArea" localSheetId="14" hidden="1">'Entry Tax'!$A$1:$E$16</definedName>
    <definedName name="Z_2BA1F3A4_7362_4C75_9E02_FB6308B23F40_.wvu.PrintArea" localSheetId="2" hidden="1">'Names of Bidder'!$B$1:$D$22</definedName>
    <definedName name="Z_2BA1F3A4_7362_4C75_9E02_FB6308B23F40_.wvu.PrintArea" localSheetId="13" hidden="1">Octroi!$A$1:$E$16</definedName>
    <definedName name="Z_2BA1F3A4_7362_4C75_9E02_FB6308B23F40_.wvu.PrintArea" localSheetId="15" hidden="1">'Other Taxes &amp; Duties'!$A$1:$F$16</definedName>
    <definedName name="Z_2BA1F3A4_7362_4C75_9E02_FB6308B23F40_.wvu.PrintArea" localSheetId="17" hidden="1">'Q &amp; C'!$A$1:$F$43</definedName>
    <definedName name="Z_2BA1F3A4_7362_4C75_9E02_FB6308B23F40_.wvu.PrintArea" localSheetId="3" hidden="1">'Sch-1'!$A$1:$J$26</definedName>
    <definedName name="Z_2BA1F3A4_7362_4C75_9E02_FB6308B23F40_.wvu.PrintArea" localSheetId="4" hidden="1">'Sch-1 Dis'!$A$1:$H$32</definedName>
    <definedName name="Z_2BA1F3A4_7362_4C75_9E02_FB6308B23F40_.wvu.PrintArea" localSheetId="5" hidden="1">'Sch-2'!$A$1:$G$25</definedName>
    <definedName name="Z_2BA1F3A4_7362_4C75_9E02_FB6308B23F40_.wvu.PrintArea" localSheetId="6" hidden="1">'Sch-2 Dis'!$A$1:$G$24</definedName>
    <definedName name="Z_2BA1F3A4_7362_4C75_9E02_FB6308B23F40_.wvu.PrintArea" localSheetId="7" hidden="1">'Sch-3'!$A$1:$E$22</definedName>
    <definedName name="Z_2BA1F3A4_7362_4C75_9E02_FB6308B23F40_.wvu.PrintArea" localSheetId="9" hidden="1">'Sch-4'!$A$1:$D$23</definedName>
    <definedName name="Z_2BA1F3A4_7362_4C75_9E02_FB6308B23F40_.wvu.PrintArea" localSheetId="8" hidden="1">'Sch-4 Dis'!$A$1:$E$44</definedName>
    <definedName name="Z_2BA1F3A4_7362_4C75_9E02_FB6308B23F40_.wvu.PrintArea" localSheetId="10" hidden="1">'Sch-5 After Discount'!$A$1:$D$28</definedName>
    <definedName name="Z_2BA1F3A4_7362_4C75_9E02_FB6308B23F40_.wvu.PrintArea" localSheetId="11" hidden="1">'Sch-6 Dis'!$A$1:$F$28</definedName>
    <definedName name="Z_2BA1F3A4_7362_4C75_9E02_FB6308B23F40_.wvu.PrintArea" localSheetId="18" hidden="1">'T &amp; D'!$A$1:$E$12</definedName>
    <definedName name="Z_2BA1F3A4_7362_4C75_9E02_FB6308B23F40_.wvu.PrintTitles" localSheetId="3" hidden="1">'Sch-1'!$15:$17</definedName>
    <definedName name="Z_2BA1F3A4_7362_4C75_9E02_FB6308B23F40_.wvu.PrintTitles" localSheetId="4" hidden="1">'Sch-1 Dis'!$15:$17</definedName>
    <definedName name="Z_2BA1F3A4_7362_4C75_9E02_FB6308B23F40_.wvu.PrintTitles" localSheetId="5" hidden="1">'Sch-2'!$13:$15</definedName>
    <definedName name="Z_2BA1F3A4_7362_4C75_9E02_FB6308B23F40_.wvu.PrintTitles" localSheetId="6" hidden="1">'Sch-2 Dis'!$13:$15</definedName>
    <definedName name="Z_2BA1F3A4_7362_4C75_9E02_FB6308B23F40_.wvu.PrintTitles" localSheetId="7" hidden="1">'Sch-3'!$3:$13</definedName>
    <definedName name="Z_2BA1F3A4_7362_4C75_9E02_FB6308B23F40_.wvu.PrintTitles" localSheetId="9" hidden="1">'Sch-4'!$3:$13</definedName>
    <definedName name="Z_2BA1F3A4_7362_4C75_9E02_FB6308B23F40_.wvu.PrintTitles" localSheetId="8" hidden="1">'Sch-4 Dis'!$3:$13</definedName>
    <definedName name="Z_2BA1F3A4_7362_4C75_9E02_FB6308B23F40_.wvu.PrintTitles" localSheetId="10" hidden="1">'Sch-5 After Discount'!$3:$13</definedName>
    <definedName name="Z_2BA1F3A4_7362_4C75_9E02_FB6308B23F40_.wvu.PrintTitles" localSheetId="11" hidden="1">'Sch-6 Dis'!$14:$14</definedName>
    <definedName name="Z_2BA1F3A4_7362_4C75_9E02_FB6308B23F40_.wvu.Rows" localSheetId="0" hidden="1">'Basic Data'!$11:$12</definedName>
    <definedName name="Z_2BA1F3A4_7362_4C75_9E02_FB6308B23F40_.wvu.Rows" localSheetId="16" hidden="1">'Bid Form 2nd Envelope'!#REF!,'Bid Form 2nd Envelope'!$31:$31</definedName>
    <definedName name="Z_2BA1F3A4_7362_4C75_9E02_FB6308B23F40_.wvu.Rows" localSheetId="1" hidden="1">Cover!$7:$7,Cover!$10:$10</definedName>
    <definedName name="Z_2BA1F3A4_7362_4C75_9E02_FB6308B23F40_.wvu.Rows" localSheetId="12" hidden="1">Discount!$19:$19,Discount!#REF!,Discount!$23:$23,Discount!#REF!,Discount!$25:$29</definedName>
    <definedName name="Z_2BA1F3A4_7362_4C75_9E02_FB6308B23F40_.wvu.Rows" localSheetId="2" hidden="1">'Names of Bidder'!$6:$6</definedName>
    <definedName name="Z_2BA1F3A4_7362_4C75_9E02_FB6308B23F40_.wvu.Rows" localSheetId="7" hidden="1">'Sch-3'!#REF!</definedName>
    <definedName name="Z_3D662AA8_535D_445A_A535_5FFD33E1146F_.wvu.PrintArea" localSheetId="17" hidden="1">'Q &amp; C'!$A$1:$F$43</definedName>
    <definedName name="Z_420F5FBD_E556_4311_8218_D9BF2725836B_.wvu.PrintArea" localSheetId="17" hidden="1">'Q &amp; C'!$A$1:$F$43</definedName>
    <definedName name="Z_42E48991_4351_4471_8AF6_A35D24AE57E4_.wvu.Cols" localSheetId="12" hidden="1">Discount!$I:$O</definedName>
    <definedName name="Z_42E48991_4351_4471_8AF6_A35D24AE57E4_.wvu.Cols" localSheetId="3" hidden="1">'Sch-1'!$M:$Q</definedName>
    <definedName name="Z_42E48991_4351_4471_8AF6_A35D24AE57E4_.wvu.Cols" localSheetId="4" hidden="1">'Sch-1 Dis'!$K:$K</definedName>
    <definedName name="Z_42E48991_4351_4471_8AF6_A35D24AE57E4_.wvu.Cols" localSheetId="5" hidden="1">'Sch-2'!$I:$J</definedName>
    <definedName name="Z_42E48991_4351_4471_8AF6_A35D24AE57E4_.wvu.PrintArea" localSheetId="16" hidden="1">'Bid Form 2nd Envelope'!$A$1:$F$49</definedName>
    <definedName name="Z_42E48991_4351_4471_8AF6_A35D24AE57E4_.wvu.PrintArea" localSheetId="1" hidden="1">Cover!$B$1:$E$15</definedName>
    <definedName name="Z_42E48991_4351_4471_8AF6_A35D24AE57E4_.wvu.PrintArea" localSheetId="12" hidden="1">Discount!$A$2:$G$39</definedName>
    <definedName name="Z_42E48991_4351_4471_8AF6_A35D24AE57E4_.wvu.PrintArea" localSheetId="14" hidden="1">'Entry Tax'!$A$1:$E$16</definedName>
    <definedName name="Z_42E48991_4351_4471_8AF6_A35D24AE57E4_.wvu.PrintArea" localSheetId="2" hidden="1">'Names of Bidder'!$B$1:$D$22</definedName>
    <definedName name="Z_42E48991_4351_4471_8AF6_A35D24AE57E4_.wvu.PrintArea" localSheetId="13" hidden="1">Octroi!$A$1:$E$16</definedName>
    <definedName name="Z_42E48991_4351_4471_8AF6_A35D24AE57E4_.wvu.PrintArea" localSheetId="15" hidden="1">'Other Taxes &amp; Duties'!$A$1:$F$16</definedName>
    <definedName name="Z_42E48991_4351_4471_8AF6_A35D24AE57E4_.wvu.PrintArea" localSheetId="17" hidden="1">'Q &amp; C'!$A$1:$F$43</definedName>
    <definedName name="Z_42E48991_4351_4471_8AF6_A35D24AE57E4_.wvu.PrintArea" localSheetId="3" hidden="1">'Sch-1'!$A$1:$K$28</definedName>
    <definedName name="Z_42E48991_4351_4471_8AF6_A35D24AE57E4_.wvu.PrintArea" localSheetId="4" hidden="1">'Sch-1 Dis'!$A$1:$H$32</definedName>
    <definedName name="Z_42E48991_4351_4471_8AF6_A35D24AE57E4_.wvu.PrintArea" localSheetId="5" hidden="1">'Sch-2'!$A$1:$G$25</definedName>
    <definedName name="Z_42E48991_4351_4471_8AF6_A35D24AE57E4_.wvu.PrintArea" localSheetId="6" hidden="1">'Sch-2 Dis'!$A$1:$G$24</definedName>
    <definedName name="Z_42E48991_4351_4471_8AF6_A35D24AE57E4_.wvu.PrintArea" localSheetId="7" hidden="1">'Sch-3'!$A$1:$E$22</definedName>
    <definedName name="Z_42E48991_4351_4471_8AF6_A35D24AE57E4_.wvu.PrintArea" localSheetId="9" hidden="1">'Sch-4'!$A$1:$D$24</definedName>
    <definedName name="Z_42E48991_4351_4471_8AF6_A35D24AE57E4_.wvu.PrintArea" localSheetId="8" hidden="1">'Sch-4 Dis'!$A$1:$E$44</definedName>
    <definedName name="Z_42E48991_4351_4471_8AF6_A35D24AE57E4_.wvu.PrintArea" localSheetId="10" hidden="1">'Sch-5 After Discount'!$A$1:$D$28</definedName>
    <definedName name="Z_42E48991_4351_4471_8AF6_A35D24AE57E4_.wvu.PrintArea" localSheetId="11" hidden="1">'Sch-6 Dis'!$A$1:$F$28</definedName>
    <definedName name="Z_42E48991_4351_4471_8AF6_A35D24AE57E4_.wvu.PrintArea" localSheetId="18" hidden="1">'T &amp; D'!$A$1:$E$12</definedName>
    <definedName name="Z_42E48991_4351_4471_8AF6_A35D24AE57E4_.wvu.PrintTitles" localSheetId="3" hidden="1">'Sch-1'!$15:$17</definedName>
    <definedName name="Z_42E48991_4351_4471_8AF6_A35D24AE57E4_.wvu.PrintTitles" localSheetId="4" hidden="1">'Sch-1 Dis'!$15:$17</definedName>
    <definedName name="Z_42E48991_4351_4471_8AF6_A35D24AE57E4_.wvu.PrintTitles" localSheetId="5" hidden="1">'Sch-2'!$13:$15</definedName>
    <definedName name="Z_42E48991_4351_4471_8AF6_A35D24AE57E4_.wvu.PrintTitles" localSheetId="6" hidden="1">'Sch-2 Dis'!$13:$15</definedName>
    <definedName name="Z_42E48991_4351_4471_8AF6_A35D24AE57E4_.wvu.PrintTitles" localSheetId="7" hidden="1">'Sch-3'!$3:$13</definedName>
    <definedName name="Z_42E48991_4351_4471_8AF6_A35D24AE57E4_.wvu.PrintTitles" localSheetId="9" hidden="1">'Sch-4'!$3:$13</definedName>
    <definedName name="Z_42E48991_4351_4471_8AF6_A35D24AE57E4_.wvu.PrintTitles" localSheetId="8" hidden="1">'Sch-4 Dis'!$3:$13</definedName>
    <definedName name="Z_42E48991_4351_4471_8AF6_A35D24AE57E4_.wvu.PrintTitles" localSheetId="10" hidden="1">'Sch-5 After Discount'!$3:$13</definedName>
    <definedName name="Z_42E48991_4351_4471_8AF6_A35D24AE57E4_.wvu.PrintTitles" localSheetId="11" hidden="1">'Sch-6 Dis'!$14:$14</definedName>
    <definedName name="Z_42E48991_4351_4471_8AF6_A35D24AE57E4_.wvu.Rows" localSheetId="0" hidden="1">'Basic Data'!$11:$12</definedName>
    <definedName name="Z_42E48991_4351_4471_8AF6_A35D24AE57E4_.wvu.Rows" localSheetId="16" hidden="1">'Bid Form 2nd Envelope'!#REF!</definedName>
    <definedName name="Z_42E48991_4351_4471_8AF6_A35D24AE57E4_.wvu.Rows" localSheetId="1" hidden="1">Cover!$7:$7,Cover!$10:$10</definedName>
    <definedName name="Z_42E48991_4351_4471_8AF6_A35D24AE57E4_.wvu.Rows" localSheetId="12" hidden="1">Discount!$19:$19,Discount!#REF!,Discount!$23:$23,Discount!#REF!,Discount!$28:$29</definedName>
    <definedName name="Z_42E48991_4351_4471_8AF6_A35D24AE57E4_.wvu.Rows" localSheetId="3" hidden="1">'Sch-1'!#REF!</definedName>
    <definedName name="Z_42E48991_4351_4471_8AF6_A35D24AE57E4_.wvu.Rows" localSheetId="5" hidden="1">'Sch-2'!#REF!</definedName>
    <definedName name="Z_483DCDBB_D1CA_4B11_85F4_FA65A96DCE29_.wvu.Cols" localSheetId="12" hidden="1">Discount!$I:$O</definedName>
    <definedName name="Z_483DCDBB_D1CA_4B11_85F4_FA65A96DCE29_.wvu.Cols" localSheetId="3" hidden="1">'Sch-1'!$K:$T</definedName>
    <definedName name="Z_483DCDBB_D1CA_4B11_85F4_FA65A96DCE29_.wvu.Cols" localSheetId="4" hidden="1">'Sch-1 Dis'!$K:$K</definedName>
    <definedName name="Z_483DCDBB_D1CA_4B11_85F4_FA65A96DCE29_.wvu.Cols" localSheetId="5" hidden="1">'Sch-2'!$I:$J</definedName>
    <definedName name="Z_483DCDBB_D1CA_4B11_85F4_FA65A96DCE29_.wvu.Cols" localSheetId="7" hidden="1">'Sch-3'!$F:$K</definedName>
    <definedName name="Z_483DCDBB_D1CA_4B11_85F4_FA65A96DCE29_.wvu.PrintArea" localSheetId="16" hidden="1">'Bid Form 2nd Envelope'!$A$1:$F$49</definedName>
    <definedName name="Z_483DCDBB_D1CA_4B11_85F4_FA65A96DCE29_.wvu.PrintArea" localSheetId="1" hidden="1">Cover!$B$1:$E$15</definedName>
    <definedName name="Z_483DCDBB_D1CA_4B11_85F4_FA65A96DCE29_.wvu.PrintArea" localSheetId="12" hidden="1">Discount!$A$2:$G$39</definedName>
    <definedName name="Z_483DCDBB_D1CA_4B11_85F4_FA65A96DCE29_.wvu.PrintArea" localSheetId="14" hidden="1">'Entry Tax'!$A$1:$E$16</definedName>
    <definedName name="Z_483DCDBB_D1CA_4B11_85F4_FA65A96DCE29_.wvu.PrintArea" localSheetId="2" hidden="1">'Names of Bidder'!$B$1:$D$22</definedName>
    <definedName name="Z_483DCDBB_D1CA_4B11_85F4_FA65A96DCE29_.wvu.PrintArea" localSheetId="13" hidden="1">Octroi!$A$1:$E$16</definedName>
    <definedName name="Z_483DCDBB_D1CA_4B11_85F4_FA65A96DCE29_.wvu.PrintArea" localSheetId="15" hidden="1">'Other Taxes &amp; Duties'!$A$1:$F$16</definedName>
    <definedName name="Z_483DCDBB_D1CA_4B11_85F4_FA65A96DCE29_.wvu.PrintArea" localSheetId="17" hidden="1">'Q &amp; C'!$A$1:$F$43</definedName>
    <definedName name="Z_483DCDBB_D1CA_4B11_85F4_FA65A96DCE29_.wvu.PrintArea" localSheetId="3" hidden="1">'Sch-1'!$A$1:$K$26</definedName>
    <definedName name="Z_483DCDBB_D1CA_4B11_85F4_FA65A96DCE29_.wvu.PrintArea" localSheetId="4" hidden="1">'Sch-1 Dis'!$A$1:$H$32</definedName>
    <definedName name="Z_483DCDBB_D1CA_4B11_85F4_FA65A96DCE29_.wvu.PrintArea" localSheetId="5" hidden="1">'Sch-2'!$A$1:$G$25</definedName>
    <definedName name="Z_483DCDBB_D1CA_4B11_85F4_FA65A96DCE29_.wvu.PrintArea" localSheetId="6" hidden="1">'Sch-2 Dis'!$A$1:$G$24</definedName>
    <definedName name="Z_483DCDBB_D1CA_4B11_85F4_FA65A96DCE29_.wvu.PrintArea" localSheetId="7" hidden="1">'Sch-3'!$A$1:$E$22</definedName>
    <definedName name="Z_483DCDBB_D1CA_4B11_85F4_FA65A96DCE29_.wvu.PrintArea" localSheetId="9" hidden="1">'Sch-4'!$A$1:$D$23</definedName>
    <definedName name="Z_483DCDBB_D1CA_4B11_85F4_FA65A96DCE29_.wvu.PrintArea" localSheetId="8" hidden="1">'Sch-4 Dis'!$A$1:$E$44</definedName>
    <definedName name="Z_483DCDBB_D1CA_4B11_85F4_FA65A96DCE29_.wvu.PrintArea" localSheetId="10" hidden="1">'Sch-5 After Discount'!$A$1:$D$28</definedName>
    <definedName name="Z_483DCDBB_D1CA_4B11_85F4_FA65A96DCE29_.wvu.PrintArea" localSheetId="11" hidden="1">'Sch-6 Dis'!$A$1:$F$28</definedName>
    <definedName name="Z_483DCDBB_D1CA_4B11_85F4_FA65A96DCE29_.wvu.PrintArea" localSheetId="18" hidden="1">'T &amp; D'!$A$1:$E$12</definedName>
    <definedName name="Z_483DCDBB_D1CA_4B11_85F4_FA65A96DCE29_.wvu.PrintTitles" localSheetId="3" hidden="1">'Sch-1'!$15:$17</definedName>
    <definedName name="Z_483DCDBB_D1CA_4B11_85F4_FA65A96DCE29_.wvu.PrintTitles" localSheetId="4" hidden="1">'Sch-1 Dis'!$15:$17</definedName>
    <definedName name="Z_483DCDBB_D1CA_4B11_85F4_FA65A96DCE29_.wvu.PrintTitles" localSheetId="5" hidden="1">'Sch-2'!$13:$15</definedName>
    <definedName name="Z_483DCDBB_D1CA_4B11_85F4_FA65A96DCE29_.wvu.PrintTitles" localSheetId="6" hidden="1">'Sch-2 Dis'!$13:$15</definedName>
    <definedName name="Z_483DCDBB_D1CA_4B11_85F4_FA65A96DCE29_.wvu.PrintTitles" localSheetId="7" hidden="1">'Sch-3'!$3:$13</definedName>
    <definedName name="Z_483DCDBB_D1CA_4B11_85F4_FA65A96DCE29_.wvu.PrintTitles" localSheetId="9" hidden="1">'Sch-4'!$3:$13</definedName>
    <definedName name="Z_483DCDBB_D1CA_4B11_85F4_FA65A96DCE29_.wvu.PrintTitles" localSheetId="8" hidden="1">'Sch-4 Dis'!$3:$13</definedName>
    <definedName name="Z_483DCDBB_D1CA_4B11_85F4_FA65A96DCE29_.wvu.PrintTitles" localSheetId="10" hidden="1">'Sch-5 After Discount'!$3:$13</definedName>
    <definedName name="Z_483DCDBB_D1CA_4B11_85F4_FA65A96DCE29_.wvu.PrintTitles" localSheetId="11" hidden="1">'Sch-6 Dis'!$14:$14</definedName>
    <definedName name="Z_483DCDBB_D1CA_4B11_85F4_FA65A96DCE29_.wvu.Rows" localSheetId="0" hidden="1">'Basic Data'!$11:$12</definedName>
    <definedName name="Z_483DCDBB_D1CA_4B11_85F4_FA65A96DCE29_.wvu.Rows" localSheetId="16" hidden="1">'Bid Form 2nd Envelope'!#REF!,'Bid Form 2nd Envelope'!$31:$31</definedName>
    <definedName name="Z_483DCDBB_D1CA_4B11_85F4_FA65A96DCE29_.wvu.Rows" localSheetId="1" hidden="1">Cover!$7:$7,Cover!$10:$10</definedName>
    <definedName name="Z_483DCDBB_D1CA_4B11_85F4_FA65A96DCE29_.wvu.Rows" localSheetId="12" hidden="1">Discount!$19:$19,Discount!#REF!,Discount!$23:$23,Discount!#REF!,Discount!$25:$29</definedName>
    <definedName name="Z_483DCDBB_D1CA_4B11_85F4_FA65A96DCE29_.wvu.Rows" localSheetId="2" hidden="1">'Names of Bidder'!$6:$6</definedName>
    <definedName name="Z_4F65FF32_EC61_4022_A399_2986D7B6B8B3_.wvu.PrintArea" localSheetId="12" hidden="1">Discount!$A$2:$G$37</definedName>
    <definedName name="Z_4F65FF32_EC61_4022_A399_2986D7B6B8B3_.wvu.PrintArea" localSheetId="14" hidden="1">'Entry Tax'!$A$1:$E$16</definedName>
    <definedName name="Z_4F65FF32_EC61_4022_A399_2986D7B6B8B3_.wvu.PrintArea" localSheetId="13" hidden="1">Octroi!$A$1:$E$16</definedName>
    <definedName name="Z_4F65FF32_EC61_4022_A399_2986D7B6B8B3_.wvu.PrintArea" localSheetId="15" hidden="1">'Other Taxes &amp; Duties'!$A$1:$F$16</definedName>
    <definedName name="Z_4F65FF32_EC61_4022_A399_2986D7B6B8B3_.wvu.PrintArea" localSheetId="3" hidden="1">'Sch-1'!$A$1:$K$28</definedName>
    <definedName name="Z_4F65FF32_EC61_4022_A399_2986D7B6B8B3_.wvu.PrintArea" localSheetId="4" hidden="1">'Sch-1 Dis'!$A$1:$H$32</definedName>
    <definedName name="Z_4F65FF32_EC61_4022_A399_2986D7B6B8B3_.wvu.PrintArea" localSheetId="5" hidden="1">'Sch-2'!$A$1:$G$25</definedName>
    <definedName name="Z_4F65FF32_EC61_4022_A399_2986D7B6B8B3_.wvu.PrintArea" localSheetId="6" hidden="1">'Sch-2 Dis'!$A$1:$G$24</definedName>
    <definedName name="Z_4F65FF32_EC61_4022_A399_2986D7B6B8B3_.wvu.PrintArea" localSheetId="7" hidden="1">'Sch-3'!$A$1:$E$23</definedName>
    <definedName name="Z_4F65FF32_EC61_4022_A399_2986D7B6B8B3_.wvu.PrintArea" localSheetId="9" hidden="1">'Sch-4'!$A$1:$D$24</definedName>
    <definedName name="Z_4F65FF32_EC61_4022_A399_2986D7B6B8B3_.wvu.PrintArea" localSheetId="8" hidden="1">'Sch-4 Dis'!$A$1:$E$44</definedName>
    <definedName name="Z_4F65FF32_EC61_4022_A399_2986D7B6B8B3_.wvu.PrintArea" localSheetId="10" hidden="1">'Sch-5 After Discount'!$A$1:$D$28</definedName>
    <definedName name="Z_4F65FF32_EC61_4022_A399_2986D7B6B8B3_.wvu.PrintArea" localSheetId="11" hidden="1">'Sch-6 Dis'!$A$1:$F$29</definedName>
    <definedName name="Z_4F65FF32_EC61_4022_A399_2986D7B6B8B3_.wvu.PrintTitles" localSheetId="3" hidden="1">'Sch-1'!$15:$17</definedName>
    <definedName name="Z_4F65FF32_EC61_4022_A399_2986D7B6B8B3_.wvu.PrintTitles" localSheetId="4" hidden="1">'Sch-1 Dis'!$15:$17</definedName>
    <definedName name="Z_4F65FF32_EC61_4022_A399_2986D7B6B8B3_.wvu.PrintTitles" localSheetId="5" hidden="1">'Sch-2'!$13:$15</definedName>
    <definedName name="Z_4F65FF32_EC61_4022_A399_2986D7B6B8B3_.wvu.PrintTitles" localSheetId="6" hidden="1">'Sch-2 Dis'!$13:$15</definedName>
    <definedName name="Z_4F65FF32_EC61_4022_A399_2986D7B6B8B3_.wvu.PrintTitles" localSheetId="7" hidden="1">'Sch-3'!$3:$13</definedName>
    <definedName name="Z_4F65FF32_EC61_4022_A399_2986D7B6B8B3_.wvu.PrintTitles" localSheetId="9" hidden="1">'Sch-4'!$3:$13</definedName>
    <definedName name="Z_4F65FF32_EC61_4022_A399_2986D7B6B8B3_.wvu.PrintTitles" localSheetId="8" hidden="1">'Sch-4 Dis'!$3:$13</definedName>
    <definedName name="Z_4F65FF32_EC61_4022_A399_2986D7B6B8B3_.wvu.PrintTitles" localSheetId="10" hidden="1">'Sch-5 After Discount'!$3:$13</definedName>
    <definedName name="Z_4F65FF32_EC61_4022_A399_2986D7B6B8B3_.wvu.PrintTitles" localSheetId="11" hidden="1">'Sch-6 Dis'!$14:$14</definedName>
    <definedName name="Z_585A669F_29FF_4D0D_B50C_5C677FB93FEB_.wvu.Cols" localSheetId="12" hidden="1">Discount!$I:$O</definedName>
    <definedName name="Z_585A669F_29FF_4D0D_B50C_5C677FB93FEB_.wvu.Cols" localSheetId="3" hidden="1">'Sch-1'!$K:$R</definedName>
    <definedName name="Z_585A669F_29FF_4D0D_B50C_5C677FB93FEB_.wvu.Cols" localSheetId="4" hidden="1">'Sch-1 Dis'!$K:$K</definedName>
    <definedName name="Z_585A669F_29FF_4D0D_B50C_5C677FB93FEB_.wvu.Cols" localSheetId="5" hidden="1">'Sch-2'!$I:$J</definedName>
    <definedName name="Z_585A669F_29FF_4D0D_B50C_5C677FB93FEB_.wvu.Cols" localSheetId="7" hidden="1">'Sch-3'!$F:$K</definedName>
    <definedName name="Z_585A669F_29FF_4D0D_B50C_5C677FB93FEB_.wvu.PrintArea" localSheetId="16" hidden="1">'Bid Form 2nd Envelope'!$A$1:$F$49</definedName>
    <definedName name="Z_585A669F_29FF_4D0D_B50C_5C677FB93FEB_.wvu.PrintArea" localSheetId="1" hidden="1">Cover!$B$1:$E$15</definedName>
    <definedName name="Z_585A669F_29FF_4D0D_B50C_5C677FB93FEB_.wvu.PrintArea" localSheetId="12" hidden="1">Discount!$A$2:$G$39</definedName>
    <definedName name="Z_585A669F_29FF_4D0D_B50C_5C677FB93FEB_.wvu.PrintArea" localSheetId="14" hidden="1">'Entry Tax'!$A$1:$E$16</definedName>
    <definedName name="Z_585A669F_29FF_4D0D_B50C_5C677FB93FEB_.wvu.PrintArea" localSheetId="2" hidden="1">'Names of Bidder'!$B$1:$D$22</definedName>
    <definedName name="Z_585A669F_29FF_4D0D_B50C_5C677FB93FEB_.wvu.PrintArea" localSheetId="13" hidden="1">Octroi!$A$1:$E$16</definedName>
    <definedName name="Z_585A669F_29FF_4D0D_B50C_5C677FB93FEB_.wvu.PrintArea" localSheetId="15" hidden="1">'Other Taxes &amp; Duties'!$A$1:$F$16</definedName>
    <definedName name="Z_585A669F_29FF_4D0D_B50C_5C677FB93FEB_.wvu.PrintArea" localSheetId="17" hidden="1">'Q &amp; C'!$A$1:$F$43</definedName>
    <definedName name="Z_585A669F_29FF_4D0D_B50C_5C677FB93FEB_.wvu.PrintArea" localSheetId="3" hidden="1">'Sch-1'!$A$1:$J$26</definedName>
    <definedName name="Z_585A669F_29FF_4D0D_B50C_5C677FB93FEB_.wvu.PrintArea" localSheetId="4" hidden="1">'Sch-1 Dis'!$A$1:$H$32</definedName>
    <definedName name="Z_585A669F_29FF_4D0D_B50C_5C677FB93FEB_.wvu.PrintArea" localSheetId="5" hidden="1">'Sch-2'!$A$1:$G$25</definedName>
    <definedName name="Z_585A669F_29FF_4D0D_B50C_5C677FB93FEB_.wvu.PrintArea" localSheetId="6" hidden="1">'Sch-2 Dis'!$A$1:$G$24</definedName>
    <definedName name="Z_585A669F_29FF_4D0D_B50C_5C677FB93FEB_.wvu.PrintArea" localSheetId="7" hidden="1">'Sch-3'!$A$1:$E$22</definedName>
    <definedName name="Z_585A669F_29FF_4D0D_B50C_5C677FB93FEB_.wvu.PrintArea" localSheetId="9" hidden="1">'Sch-4'!$A$1:$D$23</definedName>
    <definedName name="Z_585A669F_29FF_4D0D_B50C_5C677FB93FEB_.wvu.PrintArea" localSheetId="8" hidden="1">'Sch-4 Dis'!$A$1:$E$44</definedName>
    <definedName name="Z_585A669F_29FF_4D0D_B50C_5C677FB93FEB_.wvu.PrintArea" localSheetId="10" hidden="1">'Sch-5 After Discount'!$A$1:$D$28</definedName>
    <definedName name="Z_585A669F_29FF_4D0D_B50C_5C677FB93FEB_.wvu.PrintArea" localSheetId="11" hidden="1">'Sch-6 Dis'!$A$1:$F$28</definedName>
    <definedName name="Z_585A669F_29FF_4D0D_B50C_5C677FB93FEB_.wvu.PrintArea" localSheetId="18" hidden="1">'T &amp; D'!$A$1:$E$12</definedName>
    <definedName name="Z_585A669F_29FF_4D0D_B50C_5C677FB93FEB_.wvu.PrintTitles" localSheetId="3" hidden="1">'Sch-1'!$15:$17</definedName>
    <definedName name="Z_585A669F_29FF_4D0D_B50C_5C677FB93FEB_.wvu.PrintTitles" localSheetId="4" hidden="1">'Sch-1 Dis'!$15:$17</definedName>
    <definedName name="Z_585A669F_29FF_4D0D_B50C_5C677FB93FEB_.wvu.PrintTitles" localSheetId="5" hidden="1">'Sch-2'!$13:$15</definedName>
    <definedName name="Z_585A669F_29FF_4D0D_B50C_5C677FB93FEB_.wvu.PrintTitles" localSheetId="6" hidden="1">'Sch-2 Dis'!$13:$15</definedName>
    <definedName name="Z_585A669F_29FF_4D0D_B50C_5C677FB93FEB_.wvu.PrintTitles" localSheetId="7" hidden="1">'Sch-3'!$3:$13</definedName>
    <definedName name="Z_585A669F_29FF_4D0D_B50C_5C677FB93FEB_.wvu.PrintTitles" localSheetId="9" hidden="1">'Sch-4'!$3:$13</definedName>
    <definedName name="Z_585A669F_29FF_4D0D_B50C_5C677FB93FEB_.wvu.PrintTitles" localSheetId="8" hidden="1">'Sch-4 Dis'!$3:$13</definedName>
    <definedName name="Z_585A669F_29FF_4D0D_B50C_5C677FB93FEB_.wvu.PrintTitles" localSheetId="10" hidden="1">'Sch-5 After Discount'!$3:$13</definedName>
    <definedName name="Z_585A669F_29FF_4D0D_B50C_5C677FB93FEB_.wvu.PrintTitles" localSheetId="11" hidden="1">'Sch-6 Dis'!$14:$14</definedName>
    <definedName name="Z_585A669F_29FF_4D0D_B50C_5C677FB93FEB_.wvu.Rows" localSheetId="0" hidden="1">'Basic Data'!$11:$12</definedName>
    <definedName name="Z_585A669F_29FF_4D0D_B50C_5C677FB93FEB_.wvu.Rows" localSheetId="16" hidden="1">'Bid Form 2nd Envelope'!#REF!,'Bid Form 2nd Envelope'!$31:$31</definedName>
    <definedName name="Z_585A669F_29FF_4D0D_B50C_5C677FB93FEB_.wvu.Rows" localSheetId="1" hidden="1">Cover!$7:$7,Cover!$10:$10</definedName>
    <definedName name="Z_585A669F_29FF_4D0D_B50C_5C677FB93FEB_.wvu.Rows" localSheetId="12" hidden="1">Discount!$19:$19,Discount!#REF!,Discount!$23:$23,Discount!#REF!,Discount!$25:$29</definedName>
    <definedName name="Z_585A669F_29FF_4D0D_B50C_5C677FB93FEB_.wvu.Rows" localSheetId="2" hidden="1">'Names of Bidder'!$6:$6</definedName>
    <definedName name="Z_585A669F_29FF_4D0D_B50C_5C677FB93FEB_.wvu.Rows" localSheetId="7" hidden="1">'Sch-3'!#REF!</definedName>
    <definedName name="Z_58D82F59_8CF6_455F_B9F4_081499FDF243_.wvu.Cols" localSheetId="12" hidden="1">Discount!$I:$P</definedName>
    <definedName name="Z_58D82F59_8CF6_455F_B9F4_081499FDF243_.wvu.Cols" localSheetId="3" hidden="1">'Sch-1'!$M:$Q</definedName>
    <definedName name="Z_58D82F59_8CF6_455F_B9F4_081499FDF243_.wvu.Cols" localSheetId="4" hidden="1">'Sch-1 Dis'!$K:$K</definedName>
    <definedName name="Z_58D82F59_8CF6_455F_B9F4_081499FDF243_.wvu.Cols" localSheetId="5" hidden="1">'Sch-2'!$I:$J</definedName>
    <definedName name="Z_58D82F59_8CF6_455F_B9F4_081499FDF243_.wvu.PrintArea" localSheetId="16" hidden="1">'Bid Form 2nd Envelope'!$A$1:$F$51</definedName>
    <definedName name="Z_58D82F59_8CF6_455F_B9F4_081499FDF243_.wvu.PrintArea" localSheetId="1" hidden="1">Cover!$B$1:$E$15</definedName>
    <definedName name="Z_58D82F59_8CF6_455F_B9F4_081499FDF243_.wvu.PrintArea" localSheetId="12" hidden="1">Discount!$A$2:$G$39</definedName>
    <definedName name="Z_58D82F59_8CF6_455F_B9F4_081499FDF243_.wvu.PrintArea" localSheetId="14" hidden="1">'Entry Tax'!$A$1:$E$16</definedName>
    <definedName name="Z_58D82F59_8CF6_455F_B9F4_081499FDF243_.wvu.PrintArea" localSheetId="2" hidden="1">'Names of Bidder'!$B$1:$E$20</definedName>
    <definedName name="Z_58D82F59_8CF6_455F_B9F4_081499FDF243_.wvu.PrintArea" localSheetId="13" hidden="1">Octroi!$A$1:$E$16</definedName>
    <definedName name="Z_58D82F59_8CF6_455F_B9F4_081499FDF243_.wvu.PrintArea" localSheetId="15" hidden="1">'Other Taxes &amp; Duties'!$A$1:$F$16</definedName>
    <definedName name="Z_58D82F59_8CF6_455F_B9F4_081499FDF243_.wvu.PrintArea" localSheetId="17" hidden="1">'Q &amp; C'!$A$1:$F$43</definedName>
    <definedName name="Z_58D82F59_8CF6_455F_B9F4_081499FDF243_.wvu.PrintArea" localSheetId="3" hidden="1">'Sch-1'!$A$1:$K$28</definedName>
    <definedName name="Z_58D82F59_8CF6_455F_B9F4_081499FDF243_.wvu.PrintArea" localSheetId="4" hidden="1">'Sch-1 Dis'!$A$1:$H$32</definedName>
    <definedName name="Z_58D82F59_8CF6_455F_B9F4_081499FDF243_.wvu.PrintArea" localSheetId="5" hidden="1">'Sch-2'!$A$1:$G$25</definedName>
    <definedName name="Z_58D82F59_8CF6_455F_B9F4_081499FDF243_.wvu.PrintArea" localSheetId="6" hidden="1">'Sch-2 Dis'!$A$1:$G$24</definedName>
    <definedName name="Z_58D82F59_8CF6_455F_B9F4_081499FDF243_.wvu.PrintArea" localSheetId="7" hidden="1">'Sch-3'!$A$1:$E$22</definedName>
    <definedName name="Z_58D82F59_8CF6_455F_B9F4_081499FDF243_.wvu.PrintArea" localSheetId="9" hidden="1">'Sch-4'!$A$1:$D$24</definedName>
    <definedName name="Z_58D82F59_8CF6_455F_B9F4_081499FDF243_.wvu.PrintArea" localSheetId="8" hidden="1">'Sch-4 Dis'!$A$1:$E$44</definedName>
    <definedName name="Z_58D82F59_8CF6_455F_B9F4_081499FDF243_.wvu.PrintArea" localSheetId="10" hidden="1">'Sch-5 After Discount'!$A$1:$D$28</definedName>
    <definedName name="Z_58D82F59_8CF6_455F_B9F4_081499FDF243_.wvu.PrintArea" localSheetId="11" hidden="1">'Sch-6 Dis'!$A$1:$F$28</definedName>
    <definedName name="Z_58D82F59_8CF6_455F_B9F4_081499FDF243_.wvu.PrintTitles" localSheetId="3" hidden="1">'Sch-1'!$15:$17</definedName>
    <definedName name="Z_58D82F59_8CF6_455F_B9F4_081499FDF243_.wvu.PrintTitles" localSheetId="4" hidden="1">'Sch-1 Dis'!$15:$17</definedName>
    <definedName name="Z_58D82F59_8CF6_455F_B9F4_081499FDF243_.wvu.PrintTitles" localSheetId="5" hidden="1">'Sch-2'!$13:$15</definedName>
    <definedName name="Z_58D82F59_8CF6_455F_B9F4_081499FDF243_.wvu.PrintTitles" localSheetId="6" hidden="1">'Sch-2 Dis'!$13:$15</definedName>
    <definedName name="Z_58D82F59_8CF6_455F_B9F4_081499FDF243_.wvu.PrintTitles" localSheetId="7" hidden="1">'Sch-3'!$3:$13</definedName>
    <definedName name="Z_58D82F59_8CF6_455F_B9F4_081499FDF243_.wvu.PrintTitles" localSheetId="9" hidden="1">'Sch-4'!$3:$13</definedName>
    <definedName name="Z_58D82F59_8CF6_455F_B9F4_081499FDF243_.wvu.PrintTitles" localSheetId="8" hidden="1">'Sch-4 Dis'!$3:$13</definedName>
    <definedName name="Z_58D82F59_8CF6_455F_B9F4_081499FDF243_.wvu.PrintTitles" localSheetId="10" hidden="1">'Sch-5 After Discount'!$3:$13</definedName>
    <definedName name="Z_58D82F59_8CF6_455F_B9F4_081499FDF243_.wvu.PrintTitles" localSheetId="11" hidden="1">'Sch-6 Dis'!$14:$14</definedName>
    <definedName name="Z_58D82F59_8CF6_455F_B9F4_081499FDF243_.wvu.Rows" localSheetId="0" hidden="1">'Basic Data'!$11:$12</definedName>
    <definedName name="Z_58D82F59_8CF6_455F_B9F4_081499FDF243_.wvu.Rows" localSheetId="16" hidden="1">'Bid Form 2nd Envelope'!#REF!</definedName>
    <definedName name="Z_58D82F59_8CF6_455F_B9F4_081499FDF243_.wvu.Rows" localSheetId="1" hidden="1">Cover!$7:$7,Cover!$10:$10</definedName>
    <definedName name="Z_58D82F59_8CF6_455F_B9F4_081499FDF243_.wvu.Rows" localSheetId="12" hidden="1">Discount!#REF!,Discount!#REF!</definedName>
    <definedName name="Z_58D82F59_8CF6_455F_B9F4_081499FDF243_.wvu.Rows" localSheetId="3" hidden="1">'Sch-1'!#REF!</definedName>
    <definedName name="Z_59ACD8B6_730E_4199_8297_1160D2A0693D_.wvu.PrintArea" localSheetId="17" hidden="1">'Q &amp; C'!$A$1:$F$43</definedName>
    <definedName name="Z_5A07DBA2_29FE_46EA_8A64_6BF1FB7295C8_.wvu.Cols" localSheetId="12" hidden="1">Discount!$I:$O</definedName>
    <definedName name="Z_5A07DBA2_29FE_46EA_8A64_6BF1FB7295C8_.wvu.Cols" localSheetId="3" hidden="1">'Sch-1'!$M:$Q</definedName>
    <definedName name="Z_5A07DBA2_29FE_46EA_8A64_6BF1FB7295C8_.wvu.Cols" localSheetId="4" hidden="1">'Sch-1 Dis'!$K:$K</definedName>
    <definedName name="Z_5A07DBA2_29FE_46EA_8A64_6BF1FB7295C8_.wvu.Cols" localSheetId="5" hidden="1">'Sch-2'!$I:$J</definedName>
    <definedName name="Z_5A07DBA2_29FE_46EA_8A64_6BF1FB7295C8_.wvu.PrintArea" localSheetId="16" hidden="1">'Bid Form 2nd Envelope'!$A$1:$F$49</definedName>
    <definedName name="Z_5A07DBA2_29FE_46EA_8A64_6BF1FB7295C8_.wvu.PrintArea" localSheetId="1" hidden="1">Cover!$B$1:$E$15</definedName>
    <definedName name="Z_5A07DBA2_29FE_46EA_8A64_6BF1FB7295C8_.wvu.PrintArea" localSheetId="12" hidden="1">Discount!$A$2:$G$39</definedName>
    <definedName name="Z_5A07DBA2_29FE_46EA_8A64_6BF1FB7295C8_.wvu.PrintArea" localSheetId="14" hidden="1">'Entry Tax'!$A$1:$E$16</definedName>
    <definedName name="Z_5A07DBA2_29FE_46EA_8A64_6BF1FB7295C8_.wvu.PrintArea" localSheetId="2" hidden="1">'Names of Bidder'!$B$1:$D$22</definedName>
    <definedName name="Z_5A07DBA2_29FE_46EA_8A64_6BF1FB7295C8_.wvu.PrintArea" localSheetId="13" hidden="1">Octroi!$A$1:$E$16</definedName>
    <definedName name="Z_5A07DBA2_29FE_46EA_8A64_6BF1FB7295C8_.wvu.PrintArea" localSheetId="15" hidden="1">'Other Taxes &amp; Duties'!$A$1:$F$16</definedName>
    <definedName name="Z_5A07DBA2_29FE_46EA_8A64_6BF1FB7295C8_.wvu.PrintArea" localSheetId="17" hidden="1">'Q &amp; C'!$A$1:$F$43</definedName>
    <definedName name="Z_5A07DBA2_29FE_46EA_8A64_6BF1FB7295C8_.wvu.PrintArea" localSheetId="3" hidden="1">'Sch-1'!$A$1:$K$28</definedName>
    <definedName name="Z_5A07DBA2_29FE_46EA_8A64_6BF1FB7295C8_.wvu.PrintArea" localSheetId="4" hidden="1">'Sch-1 Dis'!$A$1:$H$32</definedName>
    <definedName name="Z_5A07DBA2_29FE_46EA_8A64_6BF1FB7295C8_.wvu.PrintArea" localSheetId="5" hidden="1">'Sch-2'!$A$1:$G$25</definedName>
    <definedName name="Z_5A07DBA2_29FE_46EA_8A64_6BF1FB7295C8_.wvu.PrintArea" localSheetId="6" hidden="1">'Sch-2 Dis'!$A$1:$G$24</definedName>
    <definedName name="Z_5A07DBA2_29FE_46EA_8A64_6BF1FB7295C8_.wvu.PrintArea" localSheetId="7" hidden="1">'Sch-3'!$A$1:$E$22</definedName>
    <definedName name="Z_5A07DBA2_29FE_46EA_8A64_6BF1FB7295C8_.wvu.PrintArea" localSheetId="9" hidden="1">'Sch-4'!$A$1:$D$24</definedName>
    <definedName name="Z_5A07DBA2_29FE_46EA_8A64_6BF1FB7295C8_.wvu.PrintArea" localSheetId="8" hidden="1">'Sch-4 Dis'!$A$1:$E$44</definedName>
    <definedName name="Z_5A07DBA2_29FE_46EA_8A64_6BF1FB7295C8_.wvu.PrintArea" localSheetId="10" hidden="1">'Sch-5 After Discount'!$A$1:$D$28</definedName>
    <definedName name="Z_5A07DBA2_29FE_46EA_8A64_6BF1FB7295C8_.wvu.PrintArea" localSheetId="11" hidden="1">'Sch-6 Dis'!$A$1:$F$28</definedName>
    <definedName name="Z_5A07DBA2_29FE_46EA_8A64_6BF1FB7295C8_.wvu.PrintArea" localSheetId="18" hidden="1">'T &amp; D'!$A$1:$E$12</definedName>
    <definedName name="Z_5A07DBA2_29FE_46EA_8A64_6BF1FB7295C8_.wvu.PrintTitles" localSheetId="3" hidden="1">'Sch-1'!$15:$17</definedName>
    <definedName name="Z_5A07DBA2_29FE_46EA_8A64_6BF1FB7295C8_.wvu.PrintTitles" localSheetId="4" hidden="1">'Sch-1 Dis'!$15:$17</definedName>
    <definedName name="Z_5A07DBA2_29FE_46EA_8A64_6BF1FB7295C8_.wvu.PrintTitles" localSheetId="5" hidden="1">'Sch-2'!$13:$15</definedName>
    <definedName name="Z_5A07DBA2_29FE_46EA_8A64_6BF1FB7295C8_.wvu.PrintTitles" localSheetId="6" hidden="1">'Sch-2 Dis'!$13:$15</definedName>
    <definedName name="Z_5A07DBA2_29FE_46EA_8A64_6BF1FB7295C8_.wvu.PrintTitles" localSheetId="7" hidden="1">'Sch-3'!$3:$13</definedName>
    <definedName name="Z_5A07DBA2_29FE_46EA_8A64_6BF1FB7295C8_.wvu.PrintTitles" localSheetId="9" hidden="1">'Sch-4'!$3:$13</definedName>
    <definedName name="Z_5A07DBA2_29FE_46EA_8A64_6BF1FB7295C8_.wvu.PrintTitles" localSheetId="8" hidden="1">'Sch-4 Dis'!$3:$13</definedName>
    <definedName name="Z_5A07DBA2_29FE_46EA_8A64_6BF1FB7295C8_.wvu.PrintTitles" localSheetId="10" hidden="1">'Sch-5 After Discount'!$3:$13</definedName>
    <definedName name="Z_5A07DBA2_29FE_46EA_8A64_6BF1FB7295C8_.wvu.PrintTitles" localSheetId="11" hidden="1">'Sch-6 Dis'!$14:$14</definedName>
    <definedName name="Z_5A07DBA2_29FE_46EA_8A64_6BF1FB7295C8_.wvu.Rows" localSheetId="0" hidden="1">'Basic Data'!$11:$12</definedName>
    <definedName name="Z_5A07DBA2_29FE_46EA_8A64_6BF1FB7295C8_.wvu.Rows" localSheetId="16" hidden="1">'Bid Form 2nd Envelope'!#REF!</definedName>
    <definedName name="Z_5A07DBA2_29FE_46EA_8A64_6BF1FB7295C8_.wvu.Rows" localSheetId="1" hidden="1">Cover!$7:$7,Cover!$10:$10</definedName>
    <definedName name="Z_5A07DBA2_29FE_46EA_8A64_6BF1FB7295C8_.wvu.Rows" localSheetId="12" hidden="1">Discount!$19:$19,Discount!#REF!,Discount!$23:$23,Discount!#REF!,Discount!$25:$29</definedName>
    <definedName name="Z_5A07DBA2_29FE_46EA_8A64_6BF1FB7295C8_.wvu.Rows" localSheetId="3" hidden="1">'Sch-1'!#REF!</definedName>
    <definedName name="Z_5C772B04_11E1_4A74_9F43_9A74EF38E5E2_.wvu.Cols" localSheetId="12" hidden="1">Discount!$I:$O</definedName>
    <definedName name="Z_5C772B04_11E1_4A74_9F43_9A74EF38E5E2_.wvu.Cols" localSheetId="3" hidden="1">'Sch-1'!$K:$R</definedName>
    <definedName name="Z_5C772B04_11E1_4A74_9F43_9A74EF38E5E2_.wvu.Cols" localSheetId="4" hidden="1">'Sch-1 Dis'!$K:$K</definedName>
    <definedName name="Z_5C772B04_11E1_4A74_9F43_9A74EF38E5E2_.wvu.Cols" localSheetId="5" hidden="1">'Sch-2'!$I:$J</definedName>
    <definedName name="Z_5C772B04_11E1_4A74_9F43_9A74EF38E5E2_.wvu.Cols" localSheetId="7" hidden="1">'Sch-3'!$F:$K</definedName>
    <definedName name="Z_5C772B04_11E1_4A74_9F43_9A74EF38E5E2_.wvu.PrintArea" localSheetId="16" hidden="1">'Bid Form 2nd Envelope'!$A$1:$F$49</definedName>
    <definedName name="Z_5C772B04_11E1_4A74_9F43_9A74EF38E5E2_.wvu.PrintArea" localSheetId="1" hidden="1">Cover!$B$1:$E$15</definedName>
    <definedName name="Z_5C772B04_11E1_4A74_9F43_9A74EF38E5E2_.wvu.PrintArea" localSheetId="12" hidden="1">Discount!$A$2:$G$39</definedName>
    <definedName name="Z_5C772B04_11E1_4A74_9F43_9A74EF38E5E2_.wvu.PrintArea" localSheetId="14" hidden="1">'Entry Tax'!$A$1:$E$16</definedName>
    <definedName name="Z_5C772B04_11E1_4A74_9F43_9A74EF38E5E2_.wvu.PrintArea" localSheetId="2" hidden="1">'Names of Bidder'!$B$1:$D$22</definedName>
    <definedName name="Z_5C772B04_11E1_4A74_9F43_9A74EF38E5E2_.wvu.PrintArea" localSheetId="13" hidden="1">Octroi!$A$1:$E$16</definedName>
    <definedName name="Z_5C772B04_11E1_4A74_9F43_9A74EF38E5E2_.wvu.PrintArea" localSheetId="15" hidden="1">'Other Taxes &amp; Duties'!$A$1:$F$16</definedName>
    <definedName name="Z_5C772B04_11E1_4A74_9F43_9A74EF38E5E2_.wvu.PrintArea" localSheetId="17" hidden="1">'Q &amp; C'!$A$1:$F$43</definedName>
    <definedName name="Z_5C772B04_11E1_4A74_9F43_9A74EF38E5E2_.wvu.PrintArea" localSheetId="3" hidden="1">'Sch-1'!$A$1:$J$26</definedName>
    <definedName name="Z_5C772B04_11E1_4A74_9F43_9A74EF38E5E2_.wvu.PrintArea" localSheetId="4" hidden="1">'Sch-1 Dis'!$A$1:$H$32</definedName>
    <definedName name="Z_5C772B04_11E1_4A74_9F43_9A74EF38E5E2_.wvu.PrintArea" localSheetId="5" hidden="1">'Sch-2'!$A$1:$G$25</definedName>
    <definedName name="Z_5C772B04_11E1_4A74_9F43_9A74EF38E5E2_.wvu.PrintArea" localSheetId="6" hidden="1">'Sch-2 Dis'!$A$1:$G$24</definedName>
    <definedName name="Z_5C772B04_11E1_4A74_9F43_9A74EF38E5E2_.wvu.PrintArea" localSheetId="7" hidden="1">'Sch-3'!$A$1:$E$22</definedName>
    <definedName name="Z_5C772B04_11E1_4A74_9F43_9A74EF38E5E2_.wvu.PrintArea" localSheetId="9" hidden="1">'Sch-4'!$A$1:$D$23</definedName>
    <definedName name="Z_5C772B04_11E1_4A74_9F43_9A74EF38E5E2_.wvu.PrintArea" localSheetId="8" hidden="1">'Sch-4 Dis'!$A$1:$E$44</definedName>
    <definedName name="Z_5C772B04_11E1_4A74_9F43_9A74EF38E5E2_.wvu.PrintArea" localSheetId="10" hidden="1">'Sch-5 After Discount'!$A$1:$D$28</definedName>
    <definedName name="Z_5C772B04_11E1_4A74_9F43_9A74EF38E5E2_.wvu.PrintArea" localSheetId="11" hidden="1">'Sch-6 Dis'!$A$1:$F$28</definedName>
    <definedName name="Z_5C772B04_11E1_4A74_9F43_9A74EF38E5E2_.wvu.PrintArea" localSheetId="18" hidden="1">'T &amp; D'!$A$1:$E$12</definedName>
    <definedName name="Z_5C772B04_11E1_4A74_9F43_9A74EF38E5E2_.wvu.PrintTitles" localSheetId="3" hidden="1">'Sch-1'!$15:$17</definedName>
    <definedName name="Z_5C772B04_11E1_4A74_9F43_9A74EF38E5E2_.wvu.PrintTitles" localSheetId="4" hidden="1">'Sch-1 Dis'!$15:$17</definedName>
    <definedName name="Z_5C772B04_11E1_4A74_9F43_9A74EF38E5E2_.wvu.PrintTitles" localSheetId="5" hidden="1">'Sch-2'!$13:$15</definedName>
    <definedName name="Z_5C772B04_11E1_4A74_9F43_9A74EF38E5E2_.wvu.PrintTitles" localSheetId="6" hidden="1">'Sch-2 Dis'!$13:$15</definedName>
    <definedName name="Z_5C772B04_11E1_4A74_9F43_9A74EF38E5E2_.wvu.PrintTitles" localSheetId="7" hidden="1">'Sch-3'!$3:$13</definedName>
    <definedName name="Z_5C772B04_11E1_4A74_9F43_9A74EF38E5E2_.wvu.PrintTitles" localSheetId="9" hidden="1">'Sch-4'!$3:$13</definedName>
    <definedName name="Z_5C772B04_11E1_4A74_9F43_9A74EF38E5E2_.wvu.PrintTitles" localSheetId="8" hidden="1">'Sch-4 Dis'!$3:$13</definedName>
    <definedName name="Z_5C772B04_11E1_4A74_9F43_9A74EF38E5E2_.wvu.PrintTitles" localSheetId="10" hidden="1">'Sch-5 After Discount'!$3:$13</definedName>
    <definedName name="Z_5C772B04_11E1_4A74_9F43_9A74EF38E5E2_.wvu.PrintTitles" localSheetId="11" hidden="1">'Sch-6 Dis'!$14:$14</definedName>
    <definedName name="Z_5C772B04_11E1_4A74_9F43_9A74EF38E5E2_.wvu.Rows" localSheetId="0" hidden="1">'Basic Data'!$11:$12</definedName>
    <definedName name="Z_5C772B04_11E1_4A74_9F43_9A74EF38E5E2_.wvu.Rows" localSheetId="16" hidden="1">'Bid Form 2nd Envelope'!#REF!,'Bid Form 2nd Envelope'!$31:$31</definedName>
    <definedName name="Z_5C772B04_11E1_4A74_9F43_9A74EF38E5E2_.wvu.Rows" localSheetId="1" hidden="1">Cover!$7:$7,Cover!$10:$10</definedName>
    <definedName name="Z_5C772B04_11E1_4A74_9F43_9A74EF38E5E2_.wvu.Rows" localSheetId="12" hidden="1">Discount!$19:$19,Discount!#REF!,Discount!$23:$23,Discount!#REF!,Discount!$25:$29</definedName>
    <definedName name="Z_5C772B04_11E1_4A74_9F43_9A74EF38E5E2_.wvu.Rows" localSheetId="2" hidden="1">'Names of Bidder'!$6:$6</definedName>
    <definedName name="Z_5C772B04_11E1_4A74_9F43_9A74EF38E5E2_.wvu.Rows" localSheetId="5" hidden="1">'Sch-2'!$16:$16</definedName>
    <definedName name="Z_5C772B04_11E1_4A74_9F43_9A74EF38E5E2_.wvu.Rows" localSheetId="7" hidden="1">'Sch-3'!#REF!</definedName>
    <definedName name="Z_65BDA0F1_6D38_4874_87A2_19D645CD5B6D_.wvu.Cols" localSheetId="12" hidden="1">Discount!$H:$O</definedName>
    <definedName name="Z_65BDA0F1_6D38_4874_87A2_19D645CD5B6D_.wvu.Cols" localSheetId="3" hidden="1">'Sch-1'!$K:$R</definedName>
    <definedName name="Z_65BDA0F1_6D38_4874_87A2_19D645CD5B6D_.wvu.Cols" localSheetId="4" hidden="1">'Sch-1 Dis'!$K:$K</definedName>
    <definedName name="Z_65BDA0F1_6D38_4874_87A2_19D645CD5B6D_.wvu.Cols" localSheetId="5" hidden="1">'Sch-2'!$I:$I</definedName>
    <definedName name="Z_65BDA0F1_6D38_4874_87A2_19D645CD5B6D_.wvu.Cols" localSheetId="7" hidden="1">'Sch-3'!$F:$K</definedName>
    <definedName name="Z_65BDA0F1_6D38_4874_87A2_19D645CD5B6D_.wvu.PrintArea" localSheetId="16" hidden="1">'Bid Form 2nd Envelope'!$A$1:$F$49</definedName>
    <definedName name="Z_65BDA0F1_6D38_4874_87A2_19D645CD5B6D_.wvu.PrintArea" localSheetId="1" hidden="1">Cover!$B$1:$E$15</definedName>
    <definedName name="Z_65BDA0F1_6D38_4874_87A2_19D645CD5B6D_.wvu.PrintArea" localSheetId="12" hidden="1">Discount!$A$2:$G$39</definedName>
    <definedName name="Z_65BDA0F1_6D38_4874_87A2_19D645CD5B6D_.wvu.PrintArea" localSheetId="14" hidden="1">'Entry Tax'!$A$1:$E$16</definedName>
    <definedName name="Z_65BDA0F1_6D38_4874_87A2_19D645CD5B6D_.wvu.PrintArea" localSheetId="2" hidden="1">'Names of Bidder'!$B$1:$D$22</definedName>
    <definedName name="Z_65BDA0F1_6D38_4874_87A2_19D645CD5B6D_.wvu.PrintArea" localSheetId="13" hidden="1">Octroi!$A$1:$E$16</definedName>
    <definedName name="Z_65BDA0F1_6D38_4874_87A2_19D645CD5B6D_.wvu.PrintArea" localSheetId="15" hidden="1">'Other Taxes &amp; Duties'!$A$1:$F$16</definedName>
    <definedName name="Z_65BDA0F1_6D38_4874_87A2_19D645CD5B6D_.wvu.PrintArea" localSheetId="17" hidden="1">'Q &amp; C'!$A$1:$F$43</definedName>
    <definedName name="Z_65BDA0F1_6D38_4874_87A2_19D645CD5B6D_.wvu.PrintArea" localSheetId="3" hidden="1">'Sch-1'!$A$1:$J$26</definedName>
    <definedName name="Z_65BDA0F1_6D38_4874_87A2_19D645CD5B6D_.wvu.PrintArea" localSheetId="4" hidden="1">'Sch-1 Dis'!$A$1:$H$32</definedName>
    <definedName name="Z_65BDA0F1_6D38_4874_87A2_19D645CD5B6D_.wvu.PrintArea" localSheetId="5" hidden="1">'Sch-2'!$A$1:$G$25</definedName>
    <definedName name="Z_65BDA0F1_6D38_4874_87A2_19D645CD5B6D_.wvu.PrintArea" localSheetId="6" hidden="1">'Sch-2 Dis'!$A$1:$G$24</definedName>
    <definedName name="Z_65BDA0F1_6D38_4874_87A2_19D645CD5B6D_.wvu.PrintArea" localSheetId="7" hidden="1">'Sch-3'!$A$1:$E$22</definedName>
    <definedName name="Z_65BDA0F1_6D38_4874_87A2_19D645CD5B6D_.wvu.PrintArea" localSheetId="9" hidden="1">'Sch-4'!$A$1:$D$23</definedName>
    <definedName name="Z_65BDA0F1_6D38_4874_87A2_19D645CD5B6D_.wvu.PrintArea" localSheetId="8" hidden="1">'Sch-4 Dis'!$A$1:$E$44</definedName>
    <definedName name="Z_65BDA0F1_6D38_4874_87A2_19D645CD5B6D_.wvu.PrintArea" localSheetId="10" hidden="1">'Sch-5 After Discount'!$A$1:$D$28</definedName>
    <definedName name="Z_65BDA0F1_6D38_4874_87A2_19D645CD5B6D_.wvu.PrintArea" localSheetId="11" hidden="1">'Sch-6 Dis'!$A$1:$F$28</definedName>
    <definedName name="Z_65BDA0F1_6D38_4874_87A2_19D645CD5B6D_.wvu.PrintArea" localSheetId="18" hidden="1">'T &amp; D'!$A$1:$E$12</definedName>
    <definedName name="Z_65BDA0F1_6D38_4874_87A2_19D645CD5B6D_.wvu.PrintTitles" localSheetId="3" hidden="1">'Sch-1'!$15:$17</definedName>
    <definedName name="Z_65BDA0F1_6D38_4874_87A2_19D645CD5B6D_.wvu.PrintTitles" localSheetId="4" hidden="1">'Sch-1 Dis'!$15:$17</definedName>
    <definedName name="Z_65BDA0F1_6D38_4874_87A2_19D645CD5B6D_.wvu.PrintTitles" localSheetId="5" hidden="1">'Sch-2'!$13:$15</definedName>
    <definedName name="Z_65BDA0F1_6D38_4874_87A2_19D645CD5B6D_.wvu.PrintTitles" localSheetId="6" hidden="1">'Sch-2 Dis'!$13:$15</definedName>
    <definedName name="Z_65BDA0F1_6D38_4874_87A2_19D645CD5B6D_.wvu.PrintTitles" localSheetId="7" hidden="1">'Sch-3'!$3:$13</definedName>
    <definedName name="Z_65BDA0F1_6D38_4874_87A2_19D645CD5B6D_.wvu.PrintTitles" localSheetId="9" hidden="1">'Sch-4'!$3:$13</definedName>
    <definedName name="Z_65BDA0F1_6D38_4874_87A2_19D645CD5B6D_.wvu.PrintTitles" localSheetId="8" hidden="1">'Sch-4 Dis'!$3:$13</definedName>
    <definedName name="Z_65BDA0F1_6D38_4874_87A2_19D645CD5B6D_.wvu.PrintTitles" localSheetId="10" hidden="1">'Sch-5 After Discount'!$3:$13</definedName>
    <definedName name="Z_65BDA0F1_6D38_4874_87A2_19D645CD5B6D_.wvu.PrintTitles" localSheetId="11" hidden="1">'Sch-6 Dis'!$14:$14</definedName>
    <definedName name="Z_65BDA0F1_6D38_4874_87A2_19D645CD5B6D_.wvu.Rows" localSheetId="0" hidden="1">'Basic Data'!$11:$12</definedName>
    <definedName name="Z_65BDA0F1_6D38_4874_87A2_19D645CD5B6D_.wvu.Rows" localSheetId="16" hidden="1">'Bid Form 2nd Envelope'!$31:$31</definedName>
    <definedName name="Z_65BDA0F1_6D38_4874_87A2_19D645CD5B6D_.wvu.Rows" localSheetId="1" hidden="1">Cover!$7:$7,Cover!$10:$10</definedName>
    <definedName name="Z_65BDA0F1_6D38_4874_87A2_19D645CD5B6D_.wvu.Rows" localSheetId="12" hidden="1">Discount!$1:$1,Discount!$19:$19,Discount!$23:$23,Discount!$25:$29</definedName>
    <definedName name="Z_65BDA0F1_6D38_4874_87A2_19D645CD5B6D_.wvu.Rows" localSheetId="2" hidden="1">'Names of Bidder'!$6:$6</definedName>
    <definedName name="Z_65BDA0F1_6D38_4874_87A2_19D645CD5B6D_.wvu.Rows" localSheetId="5" hidden="1">'Sch-2'!$16:$16</definedName>
    <definedName name="Z_696D9240_6693_44E8_B9A4_2BFADD101EE2_.wvu.Cols" localSheetId="12" hidden="1">Discount!$I:$P</definedName>
    <definedName name="Z_696D9240_6693_44E8_B9A4_2BFADD101EE2_.wvu.Cols" localSheetId="3" hidden="1">'Sch-1'!$N:$P</definedName>
    <definedName name="Z_696D9240_6693_44E8_B9A4_2BFADD101EE2_.wvu.Cols" localSheetId="4" hidden="1">'Sch-1 Dis'!$K:$K</definedName>
    <definedName name="Z_696D9240_6693_44E8_B9A4_2BFADD101EE2_.wvu.Cols" localSheetId="5" hidden="1">'Sch-2'!$I:$J</definedName>
    <definedName name="Z_696D9240_6693_44E8_B9A4_2BFADD101EE2_.wvu.PrintArea" localSheetId="16" hidden="1">'Bid Form 2nd Envelope'!$A$1:$F$55</definedName>
    <definedName name="Z_696D9240_6693_44E8_B9A4_2BFADD101EE2_.wvu.PrintArea" localSheetId="1" hidden="1">Cover!$B$1:$E$15</definedName>
    <definedName name="Z_696D9240_6693_44E8_B9A4_2BFADD101EE2_.wvu.PrintArea" localSheetId="12" hidden="1">Discount!$A$2:$G$39</definedName>
    <definedName name="Z_696D9240_6693_44E8_B9A4_2BFADD101EE2_.wvu.PrintArea" localSheetId="14" hidden="1">'Entry Tax'!$A$1:$E$16</definedName>
    <definedName name="Z_696D9240_6693_44E8_B9A4_2BFADD101EE2_.wvu.PrintArea" localSheetId="2" hidden="1">'Names of Bidder'!$B$1:$E$20</definedName>
    <definedName name="Z_696D9240_6693_44E8_B9A4_2BFADD101EE2_.wvu.PrintArea" localSheetId="13" hidden="1">Octroi!$A$1:$E$16</definedName>
    <definedName name="Z_696D9240_6693_44E8_B9A4_2BFADD101EE2_.wvu.PrintArea" localSheetId="15" hidden="1">'Other Taxes &amp; Duties'!$A$1:$F$16</definedName>
    <definedName name="Z_696D9240_6693_44E8_B9A4_2BFADD101EE2_.wvu.PrintArea" localSheetId="17" hidden="1">'Q &amp; C'!$A$1:$F$43</definedName>
    <definedName name="Z_696D9240_6693_44E8_B9A4_2BFADD101EE2_.wvu.PrintArea" localSheetId="3" hidden="1">'Sch-1'!$A$1:$K$28</definedName>
    <definedName name="Z_696D9240_6693_44E8_B9A4_2BFADD101EE2_.wvu.PrintArea" localSheetId="4" hidden="1">'Sch-1 Dis'!$A$1:$H$32</definedName>
    <definedName name="Z_696D9240_6693_44E8_B9A4_2BFADD101EE2_.wvu.PrintArea" localSheetId="5" hidden="1">'Sch-2'!$A$1:$G$25</definedName>
    <definedName name="Z_696D9240_6693_44E8_B9A4_2BFADD101EE2_.wvu.PrintArea" localSheetId="6" hidden="1">'Sch-2 Dis'!$A$1:$G$24</definedName>
    <definedName name="Z_696D9240_6693_44E8_B9A4_2BFADD101EE2_.wvu.PrintArea" localSheetId="7" hidden="1">'Sch-3'!$A$1:$E$22</definedName>
    <definedName name="Z_696D9240_6693_44E8_B9A4_2BFADD101EE2_.wvu.PrintArea" localSheetId="9" hidden="1">'Sch-4'!$A$1:$D$24</definedName>
    <definedName name="Z_696D9240_6693_44E8_B9A4_2BFADD101EE2_.wvu.PrintArea" localSheetId="8" hidden="1">'Sch-4 Dis'!$A$1:$E$44</definedName>
    <definedName name="Z_696D9240_6693_44E8_B9A4_2BFADD101EE2_.wvu.PrintArea" localSheetId="10" hidden="1">'Sch-5 After Discount'!$A$1:$D$28</definedName>
    <definedName name="Z_696D9240_6693_44E8_B9A4_2BFADD101EE2_.wvu.PrintArea" localSheetId="11" hidden="1">'Sch-6 Dis'!$A$1:$F$28</definedName>
    <definedName name="Z_696D9240_6693_44E8_B9A4_2BFADD101EE2_.wvu.PrintTitles" localSheetId="3" hidden="1">'Sch-1'!$15:$17</definedName>
    <definedName name="Z_696D9240_6693_44E8_B9A4_2BFADD101EE2_.wvu.PrintTitles" localSheetId="4" hidden="1">'Sch-1 Dis'!$15:$17</definedName>
    <definedName name="Z_696D9240_6693_44E8_B9A4_2BFADD101EE2_.wvu.PrintTitles" localSheetId="5" hidden="1">'Sch-2'!$13:$15</definedName>
    <definedName name="Z_696D9240_6693_44E8_B9A4_2BFADD101EE2_.wvu.PrintTitles" localSheetId="6" hidden="1">'Sch-2 Dis'!$13:$15</definedName>
    <definedName name="Z_696D9240_6693_44E8_B9A4_2BFADD101EE2_.wvu.PrintTitles" localSheetId="7" hidden="1">'Sch-3'!$3:$13</definedName>
    <definedName name="Z_696D9240_6693_44E8_B9A4_2BFADD101EE2_.wvu.PrintTitles" localSheetId="9" hidden="1">'Sch-4'!$3:$13</definedName>
    <definedName name="Z_696D9240_6693_44E8_B9A4_2BFADD101EE2_.wvu.PrintTitles" localSheetId="8" hidden="1">'Sch-4 Dis'!$3:$13</definedName>
    <definedName name="Z_696D9240_6693_44E8_B9A4_2BFADD101EE2_.wvu.PrintTitles" localSheetId="10" hidden="1">'Sch-5 After Discount'!$3:$13</definedName>
    <definedName name="Z_696D9240_6693_44E8_B9A4_2BFADD101EE2_.wvu.PrintTitles" localSheetId="11" hidden="1">'Sch-6 Dis'!$14:$14</definedName>
    <definedName name="Z_696D9240_6693_44E8_B9A4_2BFADD101EE2_.wvu.Rows" localSheetId="0" hidden="1">'Basic Data'!$11:$12</definedName>
    <definedName name="Z_696D9240_6693_44E8_B9A4_2BFADD101EE2_.wvu.Rows" localSheetId="16" hidden="1">'Bid Form 2nd Envelope'!#REF!</definedName>
    <definedName name="Z_696D9240_6693_44E8_B9A4_2BFADD101EE2_.wvu.Rows" localSheetId="1" hidden="1">Cover!$7:$7,Cover!$10:$10</definedName>
    <definedName name="Z_696D9240_6693_44E8_B9A4_2BFADD101EE2_.wvu.Rows" localSheetId="12" hidden="1">Discount!#REF!,Discount!#REF!</definedName>
    <definedName name="Z_696D9240_6693_44E8_B9A4_2BFADD101EE2_.wvu.Rows" localSheetId="3" hidden="1">'Sch-1'!#REF!</definedName>
    <definedName name="Z_6E345679_47E0_4044_94F8_40B7719CE719_.wvu.PrintArea" localSheetId="17" hidden="1">'Q &amp; C'!$A$1:$F$43</definedName>
    <definedName name="Z_7781E931_9022_448B_8CEA_16A952A0B08B_.wvu.Cols" localSheetId="12" hidden="1">Discount!$I:$O</definedName>
    <definedName name="Z_7781E931_9022_448B_8CEA_16A952A0B08B_.wvu.Cols" localSheetId="3" hidden="1">'Sch-1'!$M:$Q</definedName>
    <definedName name="Z_7781E931_9022_448B_8CEA_16A952A0B08B_.wvu.Cols" localSheetId="4" hidden="1">'Sch-1 Dis'!$K:$K</definedName>
    <definedName name="Z_7781E931_9022_448B_8CEA_16A952A0B08B_.wvu.Cols" localSheetId="5" hidden="1">'Sch-2'!$I:$J</definedName>
    <definedName name="Z_7781E931_9022_448B_8CEA_16A952A0B08B_.wvu.PrintArea" localSheetId="16" hidden="1">'Bid Form 2nd Envelope'!$A$1:$F$49</definedName>
    <definedName name="Z_7781E931_9022_448B_8CEA_16A952A0B08B_.wvu.PrintArea" localSheetId="1" hidden="1">Cover!$B$1:$E$15</definedName>
    <definedName name="Z_7781E931_9022_448B_8CEA_16A952A0B08B_.wvu.PrintArea" localSheetId="12" hidden="1">Discount!$A$2:$G$39</definedName>
    <definedName name="Z_7781E931_9022_448B_8CEA_16A952A0B08B_.wvu.PrintArea" localSheetId="14" hidden="1">'Entry Tax'!$A$1:$E$16</definedName>
    <definedName name="Z_7781E931_9022_448B_8CEA_16A952A0B08B_.wvu.PrintArea" localSheetId="2" hidden="1">'Names of Bidder'!$B$1:$D$22</definedName>
    <definedName name="Z_7781E931_9022_448B_8CEA_16A952A0B08B_.wvu.PrintArea" localSheetId="13" hidden="1">Octroi!$A$1:$E$16</definedName>
    <definedName name="Z_7781E931_9022_448B_8CEA_16A952A0B08B_.wvu.PrintArea" localSheetId="15" hidden="1">'Other Taxes &amp; Duties'!$A$1:$F$16</definedName>
    <definedName name="Z_7781E931_9022_448B_8CEA_16A952A0B08B_.wvu.PrintArea" localSheetId="17" hidden="1">'Q &amp; C'!$A$1:$F$43</definedName>
    <definedName name="Z_7781E931_9022_448B_8CEA_16A952A0B08B_.wvu.PrintArea" localSheetId="3" hidden="1">'Sch-1'!$A$1:$K$28</definedName>
    <definedName name="Z_7781E931_9022_448B_8CEA_16A952A0B08B_.wvu.PrintArea" localSheetId="4" hidden="1">'Sch-1 Dis'!$A$1:$H$32</definedName>
    <definedName name="Z_7781E931_9022_448B_8CEA_16A952A0B08B_.wvu.PrintArea" localSheetId="5" hidden="1">'Sch-2'!$A$1:$G$25</definedName>
    <definedName name="Z_7781E931_9022_448B_8CEA_16A952A0B08B_.wvu.PrintArea" localSheetId="6" hidden="1">'Sch-2 Dis'!$A$1:$G$24</definedName>
    <definedName name="Z_7781E931_9022_448B_8CEA_16A952A0B08B_.wvu.PrintArea" localSheetId="7" hidden="1">'Sch-3'!$A$1:$E$22</definedName>
    <definedName name="Z_7781E931_9022_448B_8CEA_16A952A0B08B_.wvu.PrintArea" localSheetId="9" hidden="1">'Sch-4'!$A$1:$D$24</definedName>
    <definedName name="Z_7781E931_9022_448B_8CEA_16A952A0B08B_.wvu.PrintArea" localSheetId="8" hidden="1">'Sch-4 Dis'!$A$1:$E$44</definedName>
    <definedName name="Z_7781E931_9022_448B_8CEA_16A952A0B08B_.wvu.PrintArea" localSheetId="10" hidden="1">'Sch-5 After Discount'!$A$1:$D$28</definedName>
    <definedName name="Z_7781E931_9022_448B_8CEA_16A952A0B08B_.wvu.PrintArea" localSheetId="11" hidden="1">'Sch-6 Dis'!$A$1:$F$28</definedName>
    <definedName name="Z_7781E931_9022_448B_8CEA_16A952A0B08B_.wvu.PrintArea" localSheetId="18" hidden="1">'T &amp; D'!$A$1:$E$12</definedName>
    <definedName name="Z_7781E931_9022_448B_8CEA_16A952A0B08B_.wvu.PrintTitles" localSheetId="3" hidden="1">'Sch-1'!$15:$17</definedName>
    <definedName name="Z_7781E931_9022_448B_8CEA_16A952A0B08B_.wvu.PrintTitles" localSheetId="4" hidden="1">'Sch-1 Dis'!$15:$17</definedName>
    <definedName name="Z_7781E931_9022_448B_8CEA_16A952A0B08B_.wvu.PrintTitles" localSheetId="5" hidden="1">'Sch-2'!$13:$15</definedName>
    <definedName name="Z_7781E931_9022_448B_8CEA_16A952A0B08B_.wvu.PrintTitles" localSheetId="6" hidden="1">'Sch-2 Dis'!$13:$15</definedName>
    <definedName name="Z_7781E931_9022_448B_8CEA_16A952A0B08B_.wvu.PrintTitles" localSheetId="7" hidden="1">'Sch-3'!$3:$13</definedName>
    <definedName name="Z_7781E931_9022_448B_8CEA_16A952A0B08B_.wvu.PrintTitles" localSheetId="9" hidden="1">'Sch-4'!$3:$13</definedName>
    <definedName name="Z_7781E931_9022_448B_8CEA_16A952A0B08B_.wvu.PrintTitles" localSheetId="8" hidden="1">'Sch-4 Dis'!$3:$13</definedName>
    <definedName name="Z_7781E931_9022_448B_8CEA_16A952A0B08B_.wvu.PrintTitles" localSheetId="10" hidden="1">'Sch-5 After Discount'!$3:$13</definedName>
    <definedName name="Z_7781E931_9022_448B_8CEA_16A952A0B08B_.wvu.PrintTitles" localSheetId="11" hidden="1">'Sch-6 Dis'!$14:$14</definedName>
    <definedName name="Z_7781E931_9022_448B_8CEA_16A952A0B08B_.wvu.Rows" localSheetId="0" hidden="1">'Basic Data'!$11:$12</definedName>
    <definedName name="Z_7781E931_9022_448B_8CEA_16A952A0B08B_.wvu.Rows" localSheetId="16" hidden="1">'Bid Form 2nd Envelope'!#REF!</definedName>
    <definedName name="Z_7781E931_9022_448B_8CEA_16A952A0B08B_.wvu.Rows" localSheetId="1" hidden="1">Cover!$7:$7,Cover!$10:$10</definedName>
    <definedName name="Z_7781E931_9022_448B_8CEA_16A952A0B08B_.wvu.Rows" localSheetId="12" hidden="1">Discount!$19:$19,Discount!#REF!,Discount!$23:$23,Discount!#REF!,Discount!$28:$29</definedName>
    <definedName name="Z_7781E931_9022_448B_8CEA_16A952A0B08B_.wvu.Rows" localSheetId="3" hidden="1">'Sch-1'!#REF!</definedName>
    <definedName name="Z_7781E931_9022_448B_8CEA_16A952A0B08B_.wvu.Rows" localSheetId="5" hidden="1">'Sch-2'!#REF!</definedName>
    <definedName name="Z_8020169D_1904_4071_9010_34C6BAD35472_.wvu.Cols" localSheetId="12" hidden="1">Discount!$I:$O</definedName>
    <definedName name="Z_8020169D_1904_4071_9010_34C6BAD35472_.wvu.Cols" localSheetId="3" hidden="1">'Sch-1'!$M:$Q</definedName>
    <definedName name="Z_8020169D_1904_4071_9010_34C6BAD35472_.wvu.Cols" localSheetId="4" hidden="1">'Sch-1 Dis'!$K:$K</definedName>
    <definedName name="Z_8020169D_1904_4071_9010_34C6BAD35472_.wvu.Cols" localSheetId="5" hidden="1">'Sch-2'!$I:$J</definedName>
    <definedName name="Z_8020169D_1904_4071_9010_34C6BAD35472_.wvu.PrintArea" localSheetId="16" hidden="1">'Bid Form 2nd Envelope'!$A$1:$F$49</definedName>
    <definedName name="Z_8020169D_1904_4071_9010_34C6BAD35472_.wvu.PrintArea" localSheetId="1" hidden="1">Cover!$B$1:$E$15</definedName>
    <definedName name="Z_8020169D_1904_4071_9010_34C6BAD35472_.wvu.PrintArea" localSheetId="12" hidden="1">Discount!$A$2:$G$39</definedName>
    <definedName name="Z_8020169D_1904_4071_9010_34C6BAD35472_.wvu.PrintArea" localSheetId="14" hidden="1">'Entry Tax'!$A$1:$E$16</definedName>
    <definedName name="Z_8020169D_1904_4071_9010_34C6BAD35472_.wvu.PrintArea" localSheetId="2" hidden="1">'Names of Bidder'!$B$1:$D$22</definedName>
    <definedName name="Z_8020169D_1904_4071_9010_34C6BAD35472_.wvu.PrintArea" localSheetId="13" hidden="1">Octroi!$A$1:$E$16</definedName>
    <definedName name="Z_8020169D_1904_4071_9010_34C6BAD35472_.wvu.PrintArea" localSheetId="15" hidden="1">'Other Taxes &amp; Duties'!$A$1:$F$16</definedName>
    <definedName name="Z_8020169D_1904_4071_9010_34C6BAD35472_.wvu.PrintArea" localSheetId="17" hidden="1">'Q &amp; C'!$A$1:$F$43</definedName>
    <definedName name="Z_8020169D_1904_4071_9010_34C6BAD35472_.wvu.PrintArea" localSheetId="3" hidden="1">'Sch-1'!$A$1:$K$26</definedName>
    <definedName name="Z_8020169D_1904_4071_9010_34C6BAD35472_.wvu.PrintArea" localSheetId="4" hidden="1">'Sch-1 Dis'!$A$1:$H$32</definedName>
    <definedName name="Z_8020169D_1904_4071_9010_34C6BAD35472_.wvu.PrintArea" localSheetId="5" hidden="1">'Sch-2'!$A$1:$G$25</definedName>
    <definedName name="Z_8020169D_1904_4071_9010_34C6BAD35472_.wvu.PrintArea" localSheetId="6" hidden="1">'Sch-2 Dis'!$A$1:$G$24</definedName>
    <definedName name="Z_8020169D_1904_4071_9010_34C6BAD35472_.wvu.PrintArea" localSheetId="7" hidden="1">'Sch-3'!$A$1:$E$22</definedName>
    <definedName name="Z_8020169D_1904_4071_9010_34C6BAD35472_.wvu.PrintArea" localSheetId="9" hidden="1">'Sch-4'!$A$1:$D$24</definedName>
    <definedName name="Z_8020169D_1904_4071_9010_34C6BAD35472_.wvu.PrintArea" localSheetId="8" hidden="1">'Sch-4 Dis'!$A$1:$E$44</definedName>
    <definedName name="Z_8020169D_1904_4071_9010_34C6BAD35472_.wvu.PrintArea" localSheetId="10" hidden="1">'Sch-5 After Discount'!$A$1:$D$28</definedName>
    <definedName name="Z_8020169D_1904_4071_9010_34C6BAD35472_.wvu.PrintArea" localSheetId="11" hidden="1">'Sch-6 Dis'!$A$1:$F$28</definedName>
    <definedName name="Z_8020169D_1904_4071_9010_34C6BAD35472_.wvu.PrintArea" localSheetId="18" hidden="1">'T &amp; D'!$A$1:$E$12</definedName>
    <definedName name="Z_8020169D_1904_4071_9010_34C6BAD35472_.wvu.PrintTitles" localSheetId="3" hidden="1">'Sch-1'!$15:$17</definedName>
    <definedName name="Z_8020169D_1904_4071_9010_34C6BAD35472_.wvu.PrintTitles" localSheetId="4" hidden="1">'Sch-1 Dis'!$15:$17</definedName>
    <definedName name="Z_8020169D_1904_4071_9010_34C6BAD35472_.wvu.PrintTitles" localSheetId="5" hidden="1">'Sch-2'!$13:$15</definedName>
    <definedName name="Z_8020169D_1904_4071_9010_34C6BAD35472_.wvu.PrintTitles" localSheetId="6" hidden="1">'Sch-2 Dis'!$13:$15</definedName>
    <definedName name="Z_8020169D_1904_4071_9010_34C6BAD35472_.wvu.PrintTitles" localSheetId="7" hidden="1">'Sch-3'!$3:$13</definedName>
    <definedName name="Z_8020169D_1904_4071_9010_34C6BAD35472_.wvu.PrintTitles" localSheetId="9" hidden="1">'Sch-4'!$3:$13</definedName>
    <definedName name="Z_8020169D_1904_4071_9010_34C6BAD35472_.wvu.PrintTitles" localSheetId="8" hidden="1">'Sch-4 Dis'!$3:$13</definedName>
    <definedName name="Z_8020169D_1904_4071_9010_34C6BAD35472_.wvu.PrintTitles" localSheetId="10" hidden="1">'Sch-5 After Discount'!$3:$13</definedName>
    <definedName name="Z_8020169D_1904_4071_9010_34C6BAD35472_.wvu.PrintTitles" localSheetId="11" hidden="1">'Sch-6 Dis'!$14:$14</definedName>
    <definedName name="Z_8020169D_1904_4071_9010_34C6BAD35472_.wvu.Rows" localSheetId="0" hidden="1">'Basic Data'!$11:$12</definedName>
    <definedName name="Z_8020169D_1904_4071_9010_34C6BAD35472_.wvu.Rows" localSheetId="16" hidden="1">'Bid Form 2nd Envelope'!#REF!</definedName>
    <definedName name="Z_8020169D_1904_4071_9010_34C6BAD35472_.wvu.Rows" localSheetId="1" hidden="1">Cover!$7:$7,Cover!$10:$10</definedName>
    <definedName name="Z_8020169D_1904_4071_9010_34C6BAD35472_.wvu.Rows" localSheetId="12" hidden="1">Discount!$19:$19,Discount!#REF!,Discount!$23:$23,Discount!#REF!,Discount!$25:$29</definedName>
    <definedName name="Z_804C0530_632A_4E06_A9A2_093B6503F55F_.wvu.Cols" localSheetId="12" hidden="1">Discount!$I:$O</definedName>
    <definedName name="Z_804C0530_632A_4E06_A9A2_093B6503F55F_.wvu.Cols" localSheetId="3" hidden="1">'Sch-1'!$K:$R</definedName>
    <definedName name="Z_804C0530_632A_4E06_A9A2_093B6503F55F_.wvu.Cols" localSheetId="4" hidden="1">'Sch-1 Dis'!$K:$K</definedName>
    <definedName name="Z_804C0530_632A_4E06_A9A2_093B6503F55F_.wvu.Cols" localSheetId="5" hidden="1">'Sch-2'!$I:$J</definedName>
    <definedName name="Z_804C0530_632A_4E06_A9A2_093B6503F55F_.wvu.Cols" localSheetId="7" hidden="1">'Sch-3'!$F:$K</definedName>
    <definedName name="Z_804C0530_632A_4E06_A9A2_093B6503F55F_.wvu.PrintArea" localSheetId="16" hidden="1">'Bid Form 2nd Envelope'!$A$1:$F$49</definedName>
    <definedName name="Z_804C0530_632A_4E06_A9A2_093B6503F55F_.wvu.PrintArea" localSheetId="1" hidden="1">Cover!$B$1:$E$15</definedName>
    <definedName name="Z_804C0530_632A_4E06_A9A2_093B6503F55F_.wvu.PrintArea" localSheetId="12" hidden="1">Discount!$A$2:$G$39</definedName>
    <definedName name="Z_804C0530_632A_4E06_A9A2_093B6503F55F_.wvu.PrintArea" localSheetId="14" hidden="1">'Entry Tax'!$A$1:$E$16</definedName>
    <definedName name="Z_804C0530_632A_4E06_A9A2_093B6503F55F_.wvu.PrintArea" localSheetId="2" hidden="1">'Names of Bidder'!$B$1:$D$22</definedName>
    <definedName name="Z_804C0530_632A_4E06_A9A2_093B6503F55F_.wvu.PrintArea" localSheetId="13" hidden="1">Octroi!$A$1:$E$16</definedName>
    <definedName name="Z_804C0530_632A_4E06_A9A2_093B6503F55F_.wvu.PrintArea" localSheetId="15" hidden="1">'Other Taxes &amp; Duties'!$A$1:$F$16</definedName>
    <definedName name="Z_804C0530_632A_4E06_A9A2_093B6503F55F_.wvu.PrintArea" localSheetId="17" hidden="1">'Q &amp; C'!$A$1:$F$43</definedName>
    <definedName name="Z_804C0530_632A_4E06_A9A2_093B6503F55F_.wvu.PrintArea" localSheetId="3" hidden="1">'Sch-1'!$A$1:$J$26</definedName>
    <definedName name="Z_804C0530_632A_4E06_A9A2_093B6503F55F_.wvu.PrintArea" localSheetId="4" hidden="1">'Sch-1 Dis'!$A$1:$H$32</definedName>
    <definedName name="Z_804C0530_632A_4E06_A9A2_093B6503F55F_.wvu.PrintArea" localSheetId="5" hidden="1">'Sch-2'!$A$1:$G$25</definedName>
    <definedName name="Z_804C0530_632A_4E06_A9A2_093B6503F55F_.wvu.PrintArea" localSheetId="6" hidden="1">'Sch-2 Dis'!$A$1:$G$24</definedName>
    <definedName name="Z_804C0530_632A_4E06_A9A2_093B6503F55F_.wvu.PrintArea" localSheetId="7" hidden="1">'Sch-3'!$A$1:$E$22</definedName>
    <definedName name="Z_804C0530_632A_4E06_A9A2_093B6503F55F_.wvu.PrintArea" localSheetId="9" hidden="1">'Sch-4'!$A$1:$D$23</definedName>
    <definedName name="Z_804C0530_632A_4E06_A9A2_093B6503F55F_.wvu.PrintArea" localSheetId="8" hidden="1">'Sch-4 Dis'!$A$1:$E$44</definedName>
    <definedName name="Z_804C0530_632A_4E06_A9A2_093B6503F55F_.wvu.PrintArea" localSheetId="10" hidden="1">'Sch-5 After Discount'!$A$1:$D$28</definedName>
    <definedName name="Z_804C0530_632A_4E06_A9A2_093B6503F55F_.wvu.PrintArea" localSheetId="11" hidden="1">'Sch-6 Dis'!$A$1:$F$28</definedName>
    <definedName name="Z_804C0530_632A_4E06_A9A2_093B6503F55F_.wvu.PrintArea" localSheetId="18" hidden="1">'T &amp; D'!$A$1:$E$12</definedName>
    <definedName name="Z_804C0530_632A_4E06_A9A2_093B6503F55F_.wvu.PrintTitles" localSheetId="3" hidden="1">'Sch-1'!$15:$17</definedName>
    <definedName name="Z_804C0530_632A_4E06_A9A2_093B6503F55F_.wvu.PrintTitles" localSheetId="4" hidden="1">'Sch-1 Dis'!$15:$17</definedName>
    <definedName name="Z_804C0530_632A_4E06_A9A2_093B6503F55F_.wvu.PrintTitles" localSheetId="5" hidden="1">'Sch-2'!$13:$15</definedName>
    <definedName name="Z_804C0530_632A_4E06_A9A2_093B6503F55F_.wvu.PrintTitles" localSheetId="6" hidden="1">'Sch-2 Dis'!$13:$15</definedName>
    <definedName name="Z_804C0530_632A_4E06_A9A2_093B6503F55F_.wvu.PrintTitles" localSheetId="7" hidden="1">'Sch-3'!$3:$13</definedName>
    <definedName name="Z_804C0530_632A_4E06_A9A2_093B6503F55F_.wvu.PrintTitles" localSheetId="9" hidden="1">'Sch-4'!$3:$13</definedName>
    <definedName name="Z_804C0530_632A_4E06_A9A2_093B6503F55F_.wvu.PrintTitles" localSheetId="8" hidden="1">'Sch-4 Dis'!$3:$13</definedName>
    <definedName name="Z_804C0530_632A_4E06_A9A2_093B6503F55F_.wvu.PrintTitles" localSheetId="10" hidden="1">'Sch-5 After Discount'!$3:$13</definedName>
    <definedName name="Z_804C0530_632A_4E06_A9A2_093B6503F55F_.wvu.PrintTitles" localSheetId="11" hidden="1">'Sch-6 Dis'!$14:$14</definedName>
    <definedName name="Z_804C0530_632A_4E06_A9A2_093B6503F55F_.wvu.Rows" localSheetId="0" hidden="1">'Basic Data'!$11:$12</definedName>
    <definedName name="Z_804C0530_632A_4E06_A9A2_093B6503F55F_.wvu.Rows" localSheetId="16" hidden="1">'Bid Form 2nd Envelope'!#REF!,'Bid Form 2nd Envelope'!$31:$31</definedName>
    <definedName name="Z_804C0530_632A_4E06_A9A2_093B6503F55F_.wvu.Rows" localSheetId="1" hidden="1">Cover!$7:$7,Cover!$10:$10</definedName>
    <definedName name="Z_804C0530_632A_4E06_A9A2_093B6503F55F_.wvu.Rows" localSheetId="12" hidden="1">Discount!$19:$19,Discount!#REF!,Discount!$23:$23,Discount!#REF!,Discount!$25:$29</definedName>
    <definedName name="Z_804C0530_632A_4E06_A9A2_093B6503F55F_.wvu.Rows" localSheetId="2" hidden="1">'Names of Bidder'!$6:$6</definedName>
    <definedName name="Z_804C0530_632A_4E06_A9A2_093B6503F55F_.wvu.Rows" localSheetId="7" hidden="1">'Sch-3'!#REF!</definedName>
    <definedName name="Z_87981F99_33D2_48F3_9138_10E7D5F1DFD3_.wvu.Cols" localSheetId="12" hidden="1">Discount!$I:$O</definedName>
    <definedName name="Z_87981F99_33D2_48F3_9138_10E7D5F1DFD3_.wvu.Cols" localSheetId="3" hidden="1">'Sch-1'!$K:$R</definedName>
    <definedName name="Z_87981F99_33D2_48F3_9138_10E7D5F1DFD3_.wvu.Cols" localSheetId="4" hidden="1">'Sch-1 Dis'!$K:$K</definedName>
    <definedName name="Z_87981F99_33D2_48F3_9138_10E7D5F1DFD3_.wvu.Cols" localSheetId="5" hidden="1">'Sch-2'!$I:$J</definedName>
    <definedName name="Z_87981F99_33D2_48F3_9138_10E7D5F1DFD3_.wvu.Cols" localSheetId="7" hidden="1">'Sch-3'!$F:$K</definedName>
    <definedName name="Z_87981F99_33D2_48F3_9138_10E7D5F1DFD3_.wvu.PrintArea" localSheetId="16" hidden="1">'Bid Form 2nd Envelope'!$A$1:$F$49</definedName>
    <definedName name="Z_87981F99_33D2_48F3_9138_10E7D5F1DFD3_.wvu.PrintArea" localSheetId="1" hidden="1">Cover!$B$1:$E$15</definedName>
    <definedName name="Z_87981F99_33D2_48F3_9138_10E7D5F1DFD3_.wvu.PrintArea" localSheetId="12" hidden="1">Discount!$A$2:$G$39</definedName>
    <definedName name="Z_87981F99_33D2_48F3_9138_10E7D5F1DFD3_.wvu.PrintArea" localSheetId="14" hidden="1">'Entry Tax'!$A$1:$E$16</definedName>
    <definedName name="Z_87981F99_33D2_48F3_9138_10E7D5F1DFD3_.wvu.PrintArea" localSheetId="2" hidden="1">'Names of Bidder'!$B$1:$D$22</definedName>
    <definedName name="Z_87981F99_33D2_48F3_9138_10E7D5F1DFD3_.wvu.PrintArea" localSheetId="13" hidden="1">Octroi!$A$1:$E$16</definedName>
    <definedName name="Z_87981F99_33D2_48F3_9138_10E7D5F1DFD3_.wvu.PrintArea" localSheetId="15" hidden="1">'Other Taxes &amp; Duties'!$A$1:$F$16</definedName>
    <definedName name="Z_87981F99_33D2_48F3_9138_10E7D5F1DFD3_.wvu.PrintArea" localSheetId="17" hidden="1">'Q &amp; C'!$A$1:$F$43</definedName>
    <definedName name="Z_87981F99_33D2_48F3_9138_10E7D5F1DFD3_.wvu.PrintArea" localSheetId="3" hidden="1">'Sch-1'!$A$1:$J$26</definedName>
    <definedName name="Z_87981F99_33D2_48F3_9138_10E7D5F1DFD3_.wvu.PrintArea" localSheetId="4" hidden="1">'Sch-1 Dis'!$A$1:$H$32</definedName>
    <definedName name="Z_87981F99_33D2_48F3_9138_10E7D5F1DFD3_.wvu.PrintArea" localSheetId="5" hidden="1">'Sch-2'!$A$1:$G$25</definedName>
    <definedName name="Z_87981F99_33D2_48F3_9138_10E7D5F1DFD3_.wvu.PrintArea" localSheetId="6" hidden="1">'Sch-2 Dis'!$A$1:$G$24</definedName>
    <definedName name="Z_87981F99_33D2_48F3_9138_10E7D5F1DFD3_.wvu.PrintArea" localSheetId="7" hidden="1">'Sch-3'!$A$1:$E$22</definedName>
    <definedName name="Z_87981F99_33D2_48F3_9138_10E7D5F1DFD3_.wvu.PrintArea" localSheetId="9" hidden="1">'Sch-4'!$A$1:$D$23</definedName>
    <definedName name="Z_87981F99_33D2_48F3_9138_10E7D5F1DFD3_.wvu.PrintArea" localSheetId="8" hidden="1">'Sch-4 Dis'!$A$1:$E$44</definedName>
    <definedName name="Z_87981F99_33D2_48F3_9138_10E7D5F1DFD3_.wvu.PrintArea" localSheetId="10" hidden="1">'Sch-5 After Discount'!$A$1:$D$28</definedName>
    <definedName name="Z_87981F99_33D2_48F3_9138_10E7D5F1DFD3_.wvu.PrintArea" localSheetId="11" hidden="1">'Sch-6 Dis'!$A$1:$F$28</definedName>
    <definedName name="Z_87981F99_33D2_48F3_9138_10E7D5F1DFD3_.wvu.PrintArea" localSheetId="18" hidden="1">'T &amp; D'!$A$1:$E$12</definedName>
    <definedName name="Z_87981F99_33D2_48F3_9138_10E7D5F1DFD3_.wvu.PrintTitles" localSheetId="3" hidden="1">'Sch-1'!$15:$17</definedName>
    <definedName name="Z_87981F99_33D2_48F3_9138_10E7D5F1DFD3_.wvu.PrintTitles" localSheetId="4" hidden="1">'Sch-1 Dis'!$15:$17</definedName>
    <definedName name="Z_87981F99_33D2_48F3_9138_10E7D5F1DFD3_.wvu.PrintTitles" localSheetId="5" hidden="1">'Sch-2'!$13:$15</definedName>
    <definedName name="Z_87981F99_33D2_48F3_9138_10E7D5F1DFD3_.wvu.PrintTitles" localSheetId="6" hidden="1">'Sch-2 Dis'!$13:$15</definedName>
    <definedName name="Z_87981F99_33D2_48F3_9138_10E7D5F1DFD3_.wvu.PrintTitles" localSheetId="7" hidden="1">'Sch-3'!$3:$13</definedName>
    <definedName name="Z_87981F99_33D2_48F3_9138_10E7D5F1DFD3_.wvu.PrintTitles" localSheetId="9" hidden="1">'Sch-4'!$3:$13</definedName>
    <definedName name="Z_87981F99_33D2_48F3_9138_10E7D5F1DFD3_.wvu.PrintTitles" localSheetId="8" hidden="1">'Sch-4 Dis'!$3:$13</definedName>
    <definedName name="Z_87981F99_33D2_48F3_9138_10E7D5F1DFD3_.wvu.PrintTitles" localSheetId="10" hidden="1">'Sch-5 After Discount'!$3:$13</definedName>
    <definedName name="Z_87981F99_33D2_48F3_9138_10E7D5F1DFD3_.wvu.PrintTitles" localSheetId="11" hidden="1">'Sch-6 Dis'!$14:$14</definedName>
    <definedName name="Z_87981F99_33D2_48F3_9138_10E7D5F1DFD3_.wvu.Rows" localSheetId="0" hidden="1">'Basic Data'!$11:$12</definedName>
    <definedName name="Z_87981F99_33D2_48F3_9138_10E7D5F1DFD3_.wvu.Rows" localSheetId="16" hidden="1">'Bid Form 2nd Envelope'!#REF!,'Bid Form 2nd Envelope'!$31:$31</definedName>
    <definedName name="Z_87981F99_33D2_48F3_9138_10E7D5F1DFD3_.wvu.Rows" localSheetId="1" hidden="1">Cover!$7:$7,Cover!$10:$10</definedName>
    <definedName name="Z_87981F99_33D2_48F3_9138_10E7D5F1DFD3_.wvu.Rows" localSheetId="12" hidden="1">Discount!$19:$19,Discount!#REF!,Discount!$23:$23,Discount!#REF!,Discount!$25:$29</definedName>
    <definedName name="Z_87981F99_33D2_48F3_9138_10E7D5F1DFD3_.wvu.Rows" localSheetId="2" hidden="1">'Names of Bidder'!$6:$6</definedName>
    <definedName name="Z_87981F99_33D2_48F3_9138_10E7D5F1DFD3_.wvu.Rows" localSheetId="5" hidden="1">'Sch-2'!$16:$16</definedName>
    <definedName name="Z_87981F99_33D2_48F3_9138_10E7D5F1DFD3_.wvu.Rows" localSheetId="7" hidden="1">'Sch-3'!#REF!</definedName>
    <definedName name="Z_883F4F4D_A630_4132_B676_8201FF751979_.wvu.Cols" localSheetId="12" hidden="1">Discount!$I:$O</definedName>
    <definedName name="Z_883F4F4D_A630_4132_B676_8201FF751979_.wvu.Cols" localSheetId="3" hidden="1">'Sch-1'!$K:$R</definedName>
    <definedName name="Z_883F4F4D_A630_4132_B676_8201FF751979_.wvu.Cols" localSheetId="4" hidden="1">'Sch-1 Dis'!$K:$K</definedName>
    <definedName name="Z_883F4F4D_A630_4132_B676_8201FF751979_.wvu.Cols" localSheetId="5" hidden="1">'Sch-2'!$I:$J</definedName>
    <definedName name="Z_883F4F4D_A630_4132_B676_8201FF751979_.wvu.Cols" localSheetId="7" hidden="1">'Sch-3'!$F:$K</definedName>
    <definedName name="Z_883F4F4D_A630_4132_B676_8201FF751979_.wvu.PrintArea" localSheetId="16" hidden="1">'Bid Form 2nd Envelope'!$A$1:$F$49</definedName>
    <definedName name="Z_883F4F4D_A630_4132_B676_8201FF751979_.wvu.PrintArea" localSheetId="1" hidden="1">Cover!$B$1:$E$15</definedName>
    <definedName name="Z_883F4F4D_A630_4132_B676_8201FF751979_.wvu.PrintArea" localSheetId="12" hidden="1">Discount!$A$2:$G$39</definedName>
    <definedName name="Z_883F4F4D_A630_4132_B676_8201FF751979_.wvu.PrintArea" localSheetId="14" hidden="1">'Entry Tax'!$A$1:$E$16</definedName>
    <definedName name="Z_883F4F4D_A630_4132_B676_8201FF751979_.wvu.PrintArea" localSheetId="2" hidden="1">'Names of Bidder'!$B$1:$D$22</definedName>
    <definedName name="Z_883F4F4D_A630_4132_B676_8201FF751979_.wvu.PrintArea" localSheetId="13" hidden="1">Octroi!$A$1:$E$16</definedName>
    <definedName name="Z_883F4F4D_A630_4132_B676_8201FF751979_.wvu.PrintArea" localSheetId="15" hidden="1">'Other Taxes &amp; Duties'!$A$1:$F$16</definedName>
    <definedName name="Z_883F4F4D_A630_4132_B676_8201FF751979_.wvu.PrintArea" localSheetId="17" hidden="1">'Q &amp; C'!$A$1:$F$43</definedName>
    <definedName name="Z_883F4F4D_A630_4132_B676_8201FF751979_.wvu.PrintArea" localSheetId="3" hidden="1">'Sch-1'!$A$1:$K$26</definedName>
    <definedName name="Z_883F4F4D_A630_4132_B676_8201FF751979_.wvu.PrintArea" localSheetId="4" hidden="1">'Sch-1 Dis'!$A$1:$H$32</definedName>
    <definedName name="Z_883F4F4D_A630_4132_B676_8201FF751979_.wvu.PrintArea" localSheetId="5" hidden="1">'Sch-2'!$A$1:$G$25</definedName>
    <definedName name="Z_883F4F4D_A630_4132_B676_8201FF751979_.wvu.PrintArea" localSheetId="6" hidden="1">'Sch-2 Dis'!$A$1:$G$24</definedName>
    <definedName name="Z_883F4F4D_A630_4132_B676_8201FF751979_.wvu.PrintArea" localSheetId="7" hidden="1">'Sch-3'!$A$1:$E$22</definedName>
    <definedName name="Z_883F4F4D_A630_4132_B676_8201FF751979_.wvu.PrintArea" localSheetId="9" hidden="1">'Sch-4'!$A$1:$D$23</definedName>
    <definedName name="Z_883F4F4D_A630_4132_B676_8201FF751979_.wvu.PrintArea" localSheetId="8" hidden="1">'Sch-4 Dis'!$A$1:$E$44</definedName>
    <definedName name="Z_883F4F4D_A630_4132_B676_8201FF751979_.wvu.PrintArea" localSheetId="10" hidden="1">'Sch-5 After Discount'!$A$1:$D$28</definedName>
    <definedName name="Z_883F4F4D_A630_4132_B676_8201FF751979_.wvu.PrintArea" localSheetId="11" hidden="1">'Sch-6 Dis'!$A$1:$F$28</definedName>
    <definedName name="Z_883F4F4D_A630_4132_B676_8201FF751979_.wvu.PrintArea" localSheetId="18" hidden="1">'T &amp; D'!$A$1:$E$12</definedName>
    <definedName name="Z_883F4F4D_A630_4132_B676_8201FF751979_.wvu.PrintTitles" localSheetId="3" hidden="1">'Sch-1'!$15:$17</definedName>
    <definedName name="Z_883F4F4D_A630_4132_B676_8201FF751979_.wvu.PrintTitles" localSheetId="4" hidden="1">'Sch-1 Dis'!$15:$17</definedName>
    <definedName name="Z_883F4F4D_A630_4132_B676_8201FF751979_.wvu.PrintTitles" localSheetId="5" hidden="1">'Sch-2'!$13:$15</definedName>
    <definedName name="Z_883F4F4D_A630_4132_B676_8201FF751979_.wvu.PrintTitles" localSheetId="6" hidden="1">'Sch-2 Dis'!$13:$15</definedName>
    <definedName name="Z_883F4F4D_A630_4132_B676_8201FF751979_.wvu.PrintTitles" localSheetId="7" hidden="1">'Sch-3'!$3:$13</definedName>
    <definedName name="Z_883F4F4D_A630_4132_B676_8201FF751979_.wvu.PrintTitles" localSheetId="9" hidden="1">'Sch-4'!$3:$13</definedName>
    <definedName name="Z_883F4F4D_A630_4132_B676_8201FF751979_.wvu.PrintTitles" localSheetId="8" hidden="1">'Sch-4 Dis'!$3:$13</definedName>
    <definedName name="Z_883F4F4D_A630_4132_B676_8201FF751979_.wvu.PrintTitles" localSheetId="10" hidden="1">'Sch-5 After Discount'!$3:$13</definedName>
    <definedName name="Z_883F4F4D_A630_4132_B676_8201FF751979_.wvu.PrintTitles" localSheetId="11" hidden="1">'Sch-6 Dis'!$14:$14</definedName>
    <definedName name="Z_883F4F4D_A630_4132_B676_8201FF751979_.wvu.Rows" localSheetId="0" hidden="1">'Basic Data'!$11:$12</definedName>
    <definedName name="Z_883F4F4D_A630_4132_B676_8201FF751979_.wvu.Rows" localSheetId="16" hidden="1">'Bid Form 2nd Envelope'!#REF!,'Bid Form 2nd Envelope'!$31:$31</definedName>
    <definedName name="Z_883F4F4D_A630_4132_B676_8201FF751979_.wvu.Rows" localSheetId="1" hidden="1">Cover!$7:$7,Cover!$10:$10</definedName>
    <definedName name="Z_883F4F4D_A630_4132_B676_8201FF751979_.wvu.Rows" localSheetId="12" hidden="1">Discount!$19:$19,Discount!#REF!,Discount!$23:$23,Discount!#REF!,Discount!$25:$29</definedName>
    <definedName name="Z_883F4F4D_A630_4132_B676_8201FF751979_.wvu.Rows" localSheetId="2" hidden="1">'Names of Bidder'!$6:$6</definedName>
    <definedName name="Z_88CDEBAE_8E08_4224_B529_C4120559940A_.wvu.Cols" localSheetId="12" hidden="1">Discount!$I:$O</definedName>
    <definedName name="Z_88CDEBAE_8E08_4224_B529_C4120559940A_.wvu.Cols" localSheetId="3" hidden="1">'Sch-1'!$K:$R</definedName>
    <definedName name="Z_88CDEBAE_8E08_4224_B529_C4120559940A_.wvu.Cols" localSheetId="4" hidden="1">'Sch-1 Dis'!$K:$K</definedName>
    <definedName name="Z_88CDEBAE_8E08_4224_B529_C4120559940A_.wvu.Cols" localSheetId="5" hidden="1">'Sch-2'!$I:$J</definedName>
    <definedName name="Z_88CDEBAE_8E08_4224_B529_C4120559940A_.wvu.Cols" localSheetId="7" hidden="1">'Sch-3'!$F:$K</definedName>
    <definedName name="Z_88CDEBAE_8E08_4224_B529_C4120559940A_.wvu.PrintArea" localSheetId="16" hidden="1">'Bid Form 2nd Envelope'!$A$1:$F$49</definedName>
    <definedName name="Z_88CDEBAE_8E08_4224_B529_C4120559940A_.wvu.PrintArea" localSheetId="1" hidden="1">Cover!$B$1:$E$15</definedName>
    <definedName name="Z_88CDEBAE_8E08_4224_B529_C4120559940A_.wvu.PrintArea" localSheetId="12" hidden="1">Discount!$A$2:$G$39</definedName>
    <definedName name="Z_88CDEBAE_8E08_4224_B529_C4120559940A_.wvu.PrintArea" localSheetId="14" hidden="1">'Entry Tax'!$A$1:$E$16</definedName>
    <definedName name="Z_88CDEBAE_8E08_4224_B529_C4120559940A_.wvu.PrintArea" localSheetId="2" hidden="1">'Names of Bidder'!$B$1:$D$22</definedName>
    <definedName name="Z_88CDEBAE_8E08_4224_B529_C4120559940A_.wvu.PrintArea" localSheetId="13" hidden="1">Octroi!$A$1:$E$16</definedName>
    <definedName name="Z_88CDEBAE_8E08_4224_B529_C4120559940A_.wvu.PrintArea" localSheetId="15" hidden="1">'Other Taxes &amp; Duties'!$A$1:$F$16</definedName>
    <definedName name="Z_88CDEBAE_8E08_4224_B529_C4120559940A_.wvu.PrintArea" localSheetId="17" hidden="1">'Q &amp; C'!$A$1:$F$43</definedName>
    <definedName name="Z_88CDEBAE_8E08_4224_B529_C4120559940A_.wvu.PrintArea" localSheetId="3" hidden="1">'Sch-1'!$A$1:$J$26</definedName>
    <definedName name="Z_88CDEBAE_8E08_4224_B529_C4120559940A_.wvu.PrintArea" localSheetId="4" hidden="1">'Sch-1 Dis'!$A$1:$H$32</definedName>
    <definedName name="Z_88CDEBAE_8E08_4224_B529_C4120559940A_.wvu.PrintArea" localSheetId="5" hidden="1">'Sch-2'!$A$1:$G$25</definedName>
    <definedName name="Z_88CDEBAE_8E08_4224_B529_C4120559940A_.wvu.PrintArea" localSheetId="6" hidden="1">'Sch-2 Dis'!$A$1:$G$24</definedName>
    <definedName name="Z_88CDEBAE_8E08_4224_B529_C4120559940A_.wvu.PrintArea" localSheetId="7" hidden="1">'Sch-3'!$A$1:$E$22</definedName>
    <definedName name="Z_88CDEBAE_8E08_4224_B529_C4120559940A_.wvu.PrintArea" localSheetId="9" hidden="1">'Sch-4'!$A$1:$D$23</definedName>
    <definedName name="Z_88CDEBAE_8E08_4224_B529_C4120559940A_.wvu.PrintArea" localSheetId="8" hidden="1">'Sch-4 Dis'!$A$1:$E$44</definedName>
    <definedName name="Z_88CDEBAE_8E08_4224_B529_C4120559940A_.wvu.PrintArea" localSheetId="10" hidden="1">'Sch-5 After Discount'!$A$1:$D$28</definedName>
    <definedName name="Z_88CDEBAE_8E08_4224_B529_C4120559940A_.wvu.PrintArea" localSheetId="11" hidden="1">'Sch-6 Dis'!$A$1:$F$28</definedName>
    <definedName name="Z_88CDEBAE_8E08_4224_B529_C4120559940A_.wvu.PrintArea" localSheetId="18" hidden="1">'T &amp; D'!$A$1:$E$12</definedName>
    <definedName name="Z_88CDEBAE_8E08_4224_B529_C4120559940A_.wvu.PrintTitles" localSheetId="3" hidden="1">'Sch-1'!$15:$17</definedName>
    <definedName name="Z_88CDEBAE_8E08_4224_B529_C4120559940A_.wvu.PrintTitles" localSheetId="4" hidden="1">'Sch-1 Dis'!$15:$17</definedName>
    <definedName name="Z_88CDEBAE_8E08_4224_B529_C4120559940A_.wvu.PrintTitles" localSheetId="5" hidden="1">'Sch-2'!$13:$15</definedName>
    <definedName name="Z_88CDEBAE_8E08_4224_B529_C4120559940A_.wvu.PrintTitles" localSheetId="6" hidden="1">'Sch-2 Dis'!$13:$15</definedName>
    <definedName name="Z_88CDEBAE_8E08_4224_B529_C4120559940A_.wvu.PrintTitles" localSheetId="7" hidden="1">'Sch-3'!$3:$13</definedName>
    <definedName name="Z_88CDEBAE_8E08_4224_B529_C4120559940A_.wvu.PrintTitles" localSheetId="9" hidden="1">'Sch-4'!$3:$13</definedName>
    <definedName name="Z_88CDEBAE_8E08_4224_B529_C4120559940A_.wvu.PrintTitles" localSheetId="8" hidden="1">'Sch-4 Dis'!$3:$13</definedName>
    <definedName name="Z_88CDEBAE_8E08_4224_B529_C4120559940A_.wvu.PrintTitles" localSheetId="10" hidden="1">'Sch-5 After Discount'!$3:$13</definedName>
    <definedName name="Z_88CDEBAE_8E08_4224_B529_C4120559940A_.wvu.PrintTitles" localSheetId="11" hidden="1">'Sch-6 Dis'!$14:$14</definedName>
    <definedName name="Z_88CDEBAE_8E08_4224_B529_C4120559940A_.wvu.Rows" localSheetId="0" hidden="1">'Basic Data'!$11:$12</definedName>
    <definedName name="Z_88CDEBAE_8E08_4224_B529_C4120559940A_.wvu.Rows" localSheetId="16" hidden="1">'Bid Form 2nd Envelope'!#REF!,'Bid Form 2nd Envelope'!$31:$31</definedName>
    <definedName name="Z_88CDEBAE_8E08_4224_B529_C4120559940A_.wvu.Rows" localSheetId="1" hidden="1">Cover!$7:$7,Cover!$10:$10</definedName>
    <definedName name="Z_88CDEBAE_8E08_4224_B529_C4120559940A_.wvu.Rows" localSheetId="12" hidden="1">Discount!$19:$19,Discount!#REF!,Discount!$23:$23,Discount!#REF!,Discount!$25:$29</definedName>
    <definedName name="Z_88CDEBAE_8E08_4224_B529_C4120559940A_.wvu.Rows" localSheetId="2" hidden="1">'Names of Bidder'!$6:$6</definedName>
    <definedName name="Z_88CDEBAE_8E08_4224_B529_C4120559940A_.wvu.Rows" localSheetId="7" hidden="1">'Sch-3'!#REF!</definedName>
    <definedName name="Z_97EFF801_2C6F_4063_9981_A39996328FAC_.wvu.Cols" localSheetId="12" hidden="1">Discount!$I:$O</definedName>
    <definedName name="Z_97EFF801_2C6F_4063_9981_A39996328FAC_.wvu.Cols" localSheetId="3" hidden="1">'Sch-1'!$K:$T</definedName>
    <definedName name="Z_97EFF801_2C6F_4063_9981_A39996328FAC_.wvu.Cols" localSheetId="4" hidden="1">'Sch-1 Dis'!$K:$K</definedName>
    <definedName name="Z_97EFF801_2C6F_4063_9981_A39996328FAC_.wvu.Cols" localSheetId="5" hidden="1">'Sch-2'!$I:$J</definedName>
    <definedName name="Z_97EFF801_2C6F_4063_9981_A39996328FAC_.wvu.Cols" localSheetId="7" hidden="1">'Sch-3'!$F:$K</definedName>
    <definedName name="Z_97EFF801_2C6F_4063_9981_A39996328FAC_.wvu.PrintArea" localSheetId="16" hidden="1">'Bid Form 2nd Envelope'!$A$1:$F$49</definedName>
    <definedName name="Z_97EFF801_2C6F_4063_9981_A39996328FAC_.wvu.PrintArea" localSheetId="1" hidden="1">Cover!$B$1:$E$15</definedName>
    <definedName name="Z_97EFF801_2C6F_4063_9981_A39996328FAC_.wvu.PrintArea" localSheetId="12" hidden="1">Discount!$A$2:$G$39</definedName>
    <definedName name="Z_97EFF801_2C6F_4063_9981_A39996328FAC_.wvu.PrintArea" localSheetId="14" hidden="1">'Entry Tax'!$A$1:$E$16</definedName>
    <definedName name="Z_97EFF801_2C6F_4063_9981_A39996328FAC_.wvu.PrintArea" localSheetId="2" hidden="1">'Names of Bidder'!$B$1:$D$22</definedName>
    <definedName name="Z_97EFF801_2C6F_4063_9981_A39996328FAC_.wvu.PrintArea" localSheetId="13" hidden="1">Octroi!$A$1:$E$16</definedName>
    <definedName name="Z_97EFF801_2C6F_4063_9981_A39996328FAC_.wvu.PrintArea" localSheetId="15" hidden="1">'Other Taxes &amp; Duties'!$A$1:$F$16</definedName>
    <definedName name="Z_97EFF801_2C6F_4063_9981_A39996328FAC_.wvu.PrintArea" localSheetId="17" hidden="1">'Q &amp; C'!$A$1:$F$43</definedName>
    <definedName name="Z_97EFF801_2C6F_4063_9981_A39996328FAC_.wvu.PrintArea" localSheetId="3" hidden="1">'Sch-1'!$A$1:$K$26</definedName>
    <definedName name="Z_97EFF801_2C6F_4063_9981_A39996328FAC_.wvu.PrintArea" localSheetId="4" hidden="1">'Sch-1 Dis'!$A$1:$H$32</definedName>
    <definedName name="Z_97EFF801_2C6F_4063_9981_A39996328FAC_.wvu.PrintArea" localSheetId="5" hidden="1">'Sch-2'!$A$1:$G$25</definedName>
    <definedName name="Z_97EFF801_2C6F_4063_9981_A39996328FAC_.wvu.PrintArea" localSheetId="6" hidden="1">'Sch-2 Dis'!$A$1:$G$24</definedName>
    <definedName name="Z_97EFF801_2C6F_4063_9981_A39996328FAC_.wvu.PrintArea" localSheetId="7" hidden="1">'Sch-3'!$A$1:$E$22</definedName>
    <definedName name="Z_97EFF801_2C6F_4063_9981_A39996328FAC_.wvu.PrintArea" localSheetId="9" hidden="1">'Sch-4'!$A$1:$D$23</definedName>
    <definedName name="Z_97EFF801_2C6F_4063_9981_A39996328FAC_.wvu.PrintArea" localSheetId="8" hidden="1">'Sch-4 Dis'!$A$1:$E$44</definedName>
    <definedName name="Z_97EFF801_2C6F_4063_9981_A39996328FAC_.wvu.PrintArea" localSheetId="10" hidden="1">'Sch-5 After Discount'!$A$1:$D$28</definedName>
    <definedName name="Z_97EFF801_2C6F_4063_9981_A39996328FAC_.wvu.PrintArea" localSheetId="11" hidden="1">'Sch-6 Dis'!$A$1:$F$28</definedName>
    <definedName name="Z_97EFF801_2C6F_4063_9981_A39996328FAC_.wvu.PrintArea" localSheetId="18" hidden="1">'T &amp; D'!$A$1:$E$12</definedName>
    <definedName name="Z_97EFF801_2C6F_4063_9981_A39996328FAC_.wvu.PrintTitles" localSheetId="3" hidden="1">'Sch-1'!$15:$17</definedName>
    <definedName name="Z_97EFF801_2C6F_4063_9981_A39996328FAC_.wvu.PrintTitles" localSheetId="4" hidden="1">'Sch-1 Dis'!$15:$17</definedName>
    <definedName name="Z_97EFF801_2C6F_4063_9981_A39996328FAC_.wvu.PrintTitles" localSheetId="5" hidden="1">'Sch-2'!$13:$15</definedName>
    <definedName name="Z_97EFF801_2C6F_4063_9981_A39996328FAC_.wvu.PrintTitles" localSheetId="6" hidden="1">'Sch-2 Dis'!$13:$15</definedName>
    <definedName name="Z_97EFF801_2C6F_4063_9981_A39996328FAC_.wvu.PrintTitles" localSheetId="7" hidden="1">'Sch-3'!$3:$13</definedName>
    <definedName name="Z_97EFF801_2C6F_4063_9981_A39996328FAC_.wvu.PrintTitles" localSheetId="9" hidden="1">'Sch-4'!$3:$13</definedName>
    <definedName name="Z_97EFF801_2C6F_4063_9981_A39996328FAC_.wvu.PrintTitles" localSheetId="8" hidden="1">'Sch-4 Dis'!$3:$13</definedName>
    <definedName name="Z_97EFF801_2C6F_4063_9981_A39996328FAC_.wvu.PrintTitles" localSheetId="10" hidden="1">'Sch-5 After Discount'!$3:$13</definedName>
    <definedName name="Z_97EFF801_2C6F_4063_9981_A39996328FAC_.wvu.PrintTitles" localSheetId="11" hidden="1">'Sch-6 Dis'!$14:$14</definedName>
    <definedName name="Z_97EFF801_2C6F_4063_9981_A39996328FAC_.wvu.Rows" localSheetId="0" hidden="1">'Basic Data'!$11:$12</definedName>
    <definedName name="Z_97EFF801_2C6F_4063_9981_A39996328FAC_.wvu.Rows" localSheetId="16" hidden="1">'Bid Form 2nd Envelope'!#REF!,'Bid Form 2nd Envelope'!$31:$31</definedName>
    <definedName name="Z_97EFF801_2C6F_4063_9981_A39996328FAC_.wvu.Rows" localSheetId="1" hidden="1">Cover!$7:$7,Cover!$10:$10</definedName>
    <definedName name="Z_97EFF801_2C6F_4063_9981_A39996328FAC_.wvu.Rows" localSheetId="12" hidden="1">Discount!$19:$19,Discount!#REF!,Discount!$23:$23,Discount!#REF!,Discount!$25:$29</definedName>
    <definedName name="Z_97EFF801_2C6F_4063_9981_A39996328FAC_.wvu.Rows" localSheetId="2" hidden="1">'Names of Bidder'!$6:$6</definedName>
    <definedName name="Z_9C0E3A54_A1E4_4406_967B_FE168F751196_.wvu.Cols" localSheetId="12" hidden="1">Discount!$I:$O</definedName>
    <definedName name="Z_9C0E3A54_A1E4_4406_967B_FE168F751196_.wvu.Cols" localSheetId="3" hidden="1">'Sch-1'!$M:$Q</definedName>
    <definedName name="Z_9C0E3A54_A1E4_4406_967B_FE168F751196_.wvu.Cols" localSheetId="4" hidden="1">'Sch-1 Dis'!$K:$K</definedName>
    <definedName name="Z_9C0E3A54_A1E4_4406_967B_FE168F751196_.wvu.Cols" localSheetId="5" hidden="1">'Sch-2'!$I:$J</definedName>
    <definedName name="Z_9C0E3A54_A1E4_4406_967B_FE168F751196_.wvu.PrintArea" localSheetId="16" hidden="1">'Bid Form 2nd Envelope'!$A$1:$F$49</definedName>
    <definedName name="Z_9C0E3A54_A1E4_4406_967B_FE168F751196_.wvu.PrintArea" localSheetId="1" hidden="1">Cover!$B$1:$E$15</definedName>
    <definedName name="Z_9C0E3A54_A1E4_4406_967B_FE168F751196_.wvu.PrintArea" localSheetId="12" hidden="1">Discount!$A$2:$G$39</definedName>
    <definedName name="Z_9C0E3A54_A1E4_4406_967B_FE168F751196_.wvu.PrintArea" localSheetId="14" hidden="1">'Entry Tax'!$A$1:$E$16</definedName>
    <definedName name="Z_9C0E3A54_A1E4_4406_967B_FE168F751196_.wvu.PrintArea" localSheetId="2" hidden="1">'Names of Bidder'!$B$1:$D$22</definedName>
    <definedName name="Z_9C0E3A54_A1E4_4406_967B_FE168F751196_.wvu.PrintArea" localSheetId="13" hidden="1">Octroi!$A$1:$E$16</definedName>
    <definedName name="Z_9C0E3A54_A1E4_4406_967B_FE168F751196_.wvu.PrintArea" localSheetId="15" hidden="1">'Other Taxes &amp; Duties'!$A$1:$F$16</definedName>
    <definedName name="Z_9C0E3A54_A1E4_4406_967B_FE168F751196_.wvu.PrintArea" localSheetId="17" hidden="1">'Q &amp; C'!$A$1:$F$43</definedName>
    <definedName name="Z_9C0E3A54_A1E4_4406_967B_FE168F751196_.wvu.PrintArea" localSheetId="3" hidden="1">'Sch-1'!$A$1:$K$28</definedName>
    <definedName name="Z_9C0E3A54_A1E4_4406_967B_FE168F751196_.wvu.PrintArea" localSheetId="4" hidden="1">'Sch-1 Dis'!$A$1:$H$32</definedName>
    <definedName name="Z_9C0E3A54_A1E4_4406_967B_FE168F751196_.wvu.PrintArea" localSheetId="5" hidden="1">'Sch-2'!$A$1:$G$25</definedName>
    <definedName name="Z_9C0E3A54_A1E4_4406_967B_FE168F751196_.wvu.PrintArea" localSheetId="6" hidden="1">'Sch-2 Dis'!$A$1:$G$24</definedName>
    <definedName name="Z_9C0E3A54_A1E4_4406_967B_FE168F751196_.wvu.PrintArea" localSheetId="7" hidden="1">'Sch-3'!$A$1:$E$22</definedName>
    <definedName name="Z_9C0E3A54_A1E4_4406_967B_FE168F751196_.wvu.PrintArea" localSheetId="9" hidden="1">'Sch-4'!$A$1:$D$24</definedName>
    <definedName name="Z_9C0E3A54_A1E4_4406_967B_FE168F751196_.wvu.PrintArea" localSheetId="8" hidden="1">'Sch-4 Dis'!$A$1:$E$44</definedName>
    <definedName name="Z_9C0E3A54_A1E4_4406_967B_FE168F751196_.wvu.PrintArea" localSheetId="10" hidden="1">'Sch-5 After Discount'!$A$1:$D$28</definedName>
    <definedName name="Z_9C0E3A54_A1E4_4406_967B_FE168F751196_.wvu.PrintArea" localSheetId="11" hidden="1">'Sch-6 Dis'!$A$1:$F$28</definedName>
    <definedName name="Z_9C0E3A54_A1E4_4406_967B_FE168F751196_.wvu.PrintArea" localSheetId="18" hidden="1">'T &amp; D'!$A$1:$E$12</definedName>
    <definedName name="Z_9C0E3A54_A1E4_4406_967B_FE168F751196_.wvu.PrintTitles" localSheetId="3" hidden="1">'Sch-1'!$15:$17</definedName>
    <definedName name="Z_9C0E3A54_A1E4_4406_967B_FE168F751196_.wvu.PrintTitles" localSheetId="4" hidden="1">'Sch-1 Dis'!$15:$17</definedName>
    <definedName name="Z_9C0E3A54_A1E4_4406_967B_FE168F751196_.wvu.PrintTitles" localSheetId="5" hidden="1">'Sch-2'!$13:$15</definedName>
    <definedName name="Z_9C0E3A54_A1E4_4406_967B_FE168F751196_.wvu.PrintTitles" localSheetId="6" hidden="1">'Sch-2 Dis'!$13:$15</definedName>
    <definedName name="Z_9C0E3A54_A1E4_4406_967B_FE168F751196_.wvu.PrintTitles" localSheetId="7" hidden="1">'Sch-3'!$3:$13</definedName>
    <definedName name="Z_9C0E3A54_A1E4_4406_967B_FE168F751196_.wvu.PrintTitles" localSheetId="9" hidden="1">'Sch-4'!$3:$13</definedName>
    <definedName name="Z_9C0E3A54_A1E4_4406_967B_FE168F751196_.wvu.PrintTitles" localSheetId="8" hidden="1">'Sch-4 Dis'!$3:$13</definedName>
    <definedName name="Z_9C0E3A54_A1E4_4406_967B_FE168F751196_.wvu.PrintTitles" localSheetId="10" hidden="1">'Sch-5 After Discount'!$3:$13</definedName>
    <definedName name="Z_9C0E3A54_A1E4_4406_967B_FE168F751196_.wvu.PrintTitles" localSheetId="11" hidden="1">'Sch-6 Dis'!$14:$14</definedName>
    <definedName name="Z_9C0E3A54_A1E4_4406_967B_FE168F751196_.wvu.Rows" localSheetId="0" hidden="1">'Basic Data'!$11:$12</definedName>
    <definedName name="Z_9C0E3A54_A1E4_4406_967B_FE168F751196_.wvu.Rows" localSheetId="16" hidden="1">'Bid Form 2nd Envelope'!#REF!</definedName>
    <definedName name="Z_9C0E3A54_A1E4_4406_967B_FE168F751196_.wvu.Rows" localSheetId="1" hidden="1">Cover!$7:$7,Cover!$10:$10</definedName>
    <definedName name="Z_9C0E3A54_A1E4_4406_967B_FE168F751196_.wvu.Rows" localSheetId="12" hidden="1">Discount!$19:$19,Discount!#REF!,Discount!$23:$23,Discount!#REF!,Discount!$28:$29</definedName>
    <definedName name="Z_9C0E3A54_A1E4_4406_967B_FE168F751196_.wvu.Rows" localSheetId="3" hidden="1">'Sch-1'!#REF!</definedName>
    <definedName name="Z_9CA44E70_650F_49CD_967F_298619682CA2_.wvu.Cols" localSheetId="12" hidden="1">Discount!$I:$O</definedName>
    <definedName name="Z_9CA44E70_650F_49CD_967F_298619682CA2_.wvu.Cols" localSheetId="3" hidden="1">'Sch-1'!$M:$Q</definedName>
    <definedName name="Z_9CA44E70_650F_49CD_967F_298619682CA2_.wvu.Cols" localSheetId="4" hidden="1">'Sch-1 Dis'!$K:$K</definedName>
    <definedName name="Z_9CA44E70_650F_49CD_967F_298619682CA2_.wvu.Cols" localSheetId="5" hidden="1">'Sch-2'!$I:$J</definedName>
    <definedName name="Z_9CA44E70_650F_49CD_967F_298619682CA2_.wvu.PrintArea" localSheetId="16" hidden="1">'Bid Form 2nd Envelope'!$A$1:$F$49</definedName>
    <definedName name="Z_9CA44E70_650F_49CD_967F_298619682CA2_.wvu.PrintArea" localSheetId="1" hidden="1">Cover!$B$1:$E$15</definedName>
    <definedName name="Z_9CA44E70_650F_49CD_967F_298619682CA2_.wvu.PrintArea" localSheetId="12" hidden="1">Discount!$A$2:$G$39</definedName>
    <definedName name="Z_9CA44E70_650F_49CD_967F_298619682CA2_.wvu.PrintArea" localSheetId="14" hidden="1">'Entry Tax'!$A$1:$E$16</definedName>
    <definedName name="Z_9CA44E70_650F_49CD_967F_298619682CA2_.wvu.PrintArea" localSheetId="2" hidden="1">'Names of Bidder'!$B$1:$D$22</definedName>
    <definedName name="Z_9CA44E70_650F_49CD_967F_298619682CA2_.wvu.PrintArea" localSheetId="13" hidden="1">Octroi!$A$1:$E$16</definedName>
    <definedName name="Z_9CA44E70_650F_49CD_967F_298619682CA2_.wvu.PrintArea" localSheetId="15" hidden="1">'Other Taxes &amp; Duties'!$A$1:$F$16</definedName>
    <definedName name="Z_9CA44E70_650F_49CD_967F_298619682CA2_.wvu.PrintArea" localSheetId="17" hidden="1">'Q &amp; C'!$A$1:$F$43</definedName>
    <definedName name="Z_9CA44E70_650F_49CD_967F_298619682CA2_.wvu.PrintArea" localSheetId="3" hidden="1">'Sch-1'!$A$1:$K$28</definedName>
    <definedName name="Z_9CA44E70_650F_49CD_967F_298619682CA2_.wvu.PrintArea" localSheetId="4" hidden="1">'Sch-1 Dis'!$A$1:$H$32</definedName>
    <definedName name="Z_9CA44E70_650F_49CD_967F_298619682CA2_.wvu.PrintArea" localSheetId="5" hidden="1">'Sch-2'!$A$1:$G$25</definedName>
    <definedName name="Z_9CA44E70_650F_49CD_967F_298619682CA2_.wvu.PrintArea" localSheetId="6" hidden="1">'Sch-2 Dis'!$A$1:$G$24</definedName>
    <definedName name="Z_9CA44E70_650F_49CD_967F_298619682CA2_.wvu.PrintArea" localSheetId="7" hidden="1">'Sch-3'!$A$1:$E$22</definedName>
    <definedName name="Z_9CA44E70_650F_49CD_967F_298619682CA2_.wvu.PrintArea" localSheetId="9" hidden="1">'Sch-4'!$A$1:$D$24</definedName>
    <definedName name="Z_9CA44E70_650F_49CD_967F_298619682CA2_.wvu.PrintArea" localSheetId="8" hidden="1">'Sch-4 Dis'!$A$1:$E$44</definedName>
    <definedName name="Z_9CA44E70_650F_49CD_967F_298619682CA2_.wvu.PrintArea" localSheetId="10" hidden="1">'Sch-5 After Discount'!$A$1:$D$28</definedName>
    <definedName name="Z_9CA44E70_650F_49CD_967F_298619682CA2_.wvu.PrintArea" localSheetId="11" hidden="1">'Sch-6 Dis'!$A$1:$F$28</definedName>
    <definedName name="Z_9CA44E70_650F_49CD_967F_298619682CA2_.wvu.PrintArea" localSheetId="18" hidden="1">'T &amp; D'!$A$1:$E$12</definedName>
    <definedName name="Z_9CA44E70_650F_49CD_967F_298619682CA2_.wvu.PrintTitles" localSheetId="3" hidden="1">'Sch-1'!$15:$17</definedName>
    <definedName name="Z_9CA44E70_650F_49CD_967F_298619682CA2_.wvu.PrintTitles" localSheetId="4" hidden="1">'Sch-1 Dis'!$15:$17</definedName>
    <definedName name="Z_9CA44E70_650F_49CD_967F_298619682CA2_.wvu.PrintTitles" localSheetId="5" hidden="1">'Sch-2'!$13:$15</definedName>
    <definedName name="Z_9CA44E70_650F_49CD_967F_298619682CA2_.wvu.PrintTitles" localSheetId="6" hidden="1">'Sch-2 Dis'!$13:$15</definedName>
    <definedName name="Z_9CA44E70_650F_49CD_967F_298619682CA2_.wvu.PrintTitles" localSheetId="7" hidden="1">'Sch-3'!$3:$13</definedName>
    <definedName name="Z_9CA44E70_650F_49CD_967F_298619682CA2_.wvu.PrintTitles" localSheetId="9" hidden="1">'Sch-4'!$3:$13</definedName>
    <definedName name="Z_9CA44E70_650F_49CD_967F_298619682CA2_.wvu.PrintTitles" localSheetId="8" hidden="1">'Sch-4 Dis'!$3:$13</definedName>
    <definedName name="Z_9CA44E70_650F_49CD_967F_298619682CA2_.wvu.PrintTitles" localSheetId="10" hidden="1">'Sch-5 After Discount'!$3:$13</definedName>
    <definedName name="Z_9CA44E70_650F_49CD_967F_298619682CA2_.wvu.PrintTitles" localSheetId="11" hidden="1">'Sch-6 Dis'!$14:$14</definedName>
    <definedName name="Z_9CA44E70_650F_49CD_967F_298619682CA2_.wvu.Rows" localSheetId="0" hidden="1">'Basic Data'!$11:$12</definedName>
    <definedName name="Z_9CA44E70_650F_49CD_967F_298619682CA2_.wvu.Rows" localSheetId="16" hidden="1">'Bid Form 2nd Envelope'!#REF!</definedName>
    <definedName name="Z_9CA44E70_650F_49CD_967F_298619682CA2_.wvu.Rows" localSheetId="1" hidden="1">Cover!$7:$7,Cover!$10:$10</definedName>
    <definedName name="Z_9CA44E70_650F_49CD_967F_298619682CA2_.wvu.Rows" localSheetId="12" hidden="1">Discount!$19:$19,Discount!#REF!,Discount!$23:$23,Discount!#REF!,Discount!$28:$29</definedName>
    <definedName name="Z_9CA44E70_650F_49CD_967F_298619682CA2_.wvu.Rows" localSheetId="3" hidden="1">'Sch-1'!#REF!</definedName>
    <definedName name="Z_A8D67B77_0FCD_43C6_B55F_10F11F3996C9_.wvu.Cols" localSheetId="12" hidden="1">Discount!$I:$O</definedName>
    <definedName name="Z_A8D67B77_0FCD_43C6_B55F_10F11F3996C9_.wvu.Cols" localSheetId="3" hidden="1">'Sch-1'!$K:$T</definedName>
    <definedName name="Z_A8D67B77_0FCD_43C6_B55F_10F11F3996C9_.wvu.Cols" localSheetId="4" hidden="1">'Sch-1 Dis'!$K:$K</definedName>
    <definedName name="Z_A8D67B77_0FCD_43C6_B55F_10F11F3996C9_.wvu.Cols" localSheetId="5" hidden="1">'Sch-2'!$I:$J</definedName>
    <definedName name="Z_A8D67B77_0FCD_43C6_B55F_10F11F3996C9_.wvu.Cols" localSheetId="7" hidden="1">'Sch-3'!$F:$K</definedName>
    <definedName name="Z_A8D67B77_0FCD_43C6_B55F_10F11F3996C9_.wvu.PrintArea" localSheetId="16" hidden="1">'Bid Form 2nd Envelope'!$A$1:$F$49</definedName>
    <definedName name="Z_A8D67B77_0FCD_43C6_B55F_10F11F3996C9_.wvu.PrintArea" localSheetId="1" hidden="1">Cover!$B$1:$E$15</definedName>
    <definedName name="Z_A8D67B77_0FCD_43C6_B55F_10F11F3996C9_.wvu.PrintArea" localSheetId="12" hidden="1">Discount!$A$2:$G$39</definedName>
    <definedName name="Z_A8D67B77_0FCD_43C6_B55F_10F11F3996C9_.wvu.PrintArea" localSheetId="14" hidden="1">'Entry Tax'!$A$1:$E$16</definedName>
    <definedName name="Z_A8D67B77_0FCD_43C6_B55F_10F11F3996C9_.wvu.PrintArea" localSheetId="2" hidden="1">'Names of Bidder'!$B$1:$D$22</definedName>
    <definedName name="Z_A8D67B77_0FCD_43C6_B55F_10F11F3996C9_.wvu.PrintArea" localSheetId="13" hidden="1">Octroi!$A$1:$E$16</definedName>
    <definedName name="Z_A8D67B77_0FCD_43C6_B55F_10F11F3996C9_.wvu.PrintArea" localSheetId="15" hidden="1">'Other Taxes &amp; Duties'!$A$1:$F$16</definedName>
    <definedName name="Z_A8D67B77_0FCD_43C6_B55F_10F11F3996C9_.wvu.PrintArea" localSheetId="17" hidden="1">'Q &amp; C'!$A$1:$F$43</definedName>
    <definedName name="Z_A8D67B77_0FCD_43C6_B55F_10F11F3996C9_.wvu.PrintArea" localSheetId="3" hidden="1">'Sch-1'!$A$1:$K$26</definedName>
    <definedName name="Z_A8D67B77_0FCD_43C6_B55F_10F11F3996C9_.wvu.PrintArea" localSheetId="4" hidden="1">'Sch-1 Dis'!$A$1:$H$32</definedName>
    <definedName name="Z_A8D67B77_0FCD_43C6_B55F_10F11F3996C9_.wvu.PrintArea" localSheetId="5" hidden="1">'Sch-2'!$A$1:$G$25</definedName>
    <definedName name="Z_A8D67B77_0FCD_43C6_B55F_10F11F3996C9_.wvu.PrintArea" localSheetId="6" hidden="1">'Sch-2 Dis'!$A$1:$G$24</definedName>
    <definedName name="Z_A8D67B77_0FCD_43C6_B55F_10F11F3996C9_.wvu.PrintArea" localSheetId="7" hidden="1">'Sch-3'!$A$1:$E$22</definedName>
    <definedName name="Z_A8D67B77_0FCD_43C6_B55F_10F11F3996C9_.wvu.PrintArea" localSheetId="9" hidden="1">'Sch-4'!$A$1:$D$23</definedName>
    <definedName name="Z_A8D67B77_0FCD_43C6_B55F_10F11F3996C9_.wvu.PrintArea" localSheetId="8" hidden="1">'Sch-4 Dis'!$A$1:$E$44</definedName>
    <definedName name="Z_A8D67B77_0FCD_43C6_B55F_10F11F3996C9_.wvu.PrintArea" localSheetId="10" hidden="1">'Sch-5 After Discount'!$A$1:$D$28</definedName>
    <definedName name="Z_A8D67B77_0FCD_43C6_B55F_10F11F3996C9_.wvu.PrintArea" localSheetId="11" hidden="1">'Sch-6 Dis'!$A$1:$F$28</definedName>
    <definedName name="Z_A8D67B77_0FCD_43C6_B55F_10F11F3996C9_.wvu.PrintArea" localSheetId="18" hidden="1">'T &amp; D'!$A$1:$E$12</definedName>
    <definedName name="Z_A8D67B77_0FCD_43C6_B55F_10F11F3996C9_.wvu.PrintTitles" localSheetId="3" hidden="1">'Sch-1'!$15:$17</definedName>
    <definedName name="Z_A8D67B77_0FCD_43C6_B55F_10F11F3996C9_.wvu.PrintTitles" localSheetId="4" hidden="1">'Sch-1 Dis'!$15:$17</definedName>
    <definedName name="Z_A8D67B77_0FCD_43C6_B55F_10F11F3996C9_.wvu.PrintTitles" localSheetId="5" hidden="1">'Sch-2'!$13:$15</definedName>
    <definedName name="Z_A8D67B77_0FCD_43C6_B55F_10F11F3996C9_.wvu.PrintTitles" localSheetId="6" hidden="1">'Sch-2 Dis'!$13:$15</definedName>
    <definedName name="Z_A8D67B77_0FCD_43C6_B55F_10F11F3996C9_.wvu.PrintTitles" localSheetId="7" hidden="1">'Sch-3'!$3:$13</definedName>
    <definedName name="Z_A8D67B77_0FCD_43C6_B55F_10F11F3996C9_.wvu.PrintTitles" localSheetId="9" hidden="1">'Sch-4'!$3:$13</definedName>
    <definedName name="Z_A8D67B77_0FCD_43C6_B55F_10F11F3996C9_.wvu.PrintTitles" localSheetId="8" hidden="1">'Sch-4 Dis'!$3:$13</definedName>
    <definedName name="Z_A8D67B77_0FCD_43C6_B55F_10F11F3996C9_.wvu.PrintTitles" localSheetId="10" hidden="1">'Sch-5 After Discount'!$3:$13</definedName>
    <definedName name="Z_A8D67B77_0FCD_43C6_B55F_10F11F3996C9_.wvu.PrintTitles" localSheetId="11" hidden="1">'Sch-6 Dis'!$14:$14</definedName>
    <definedName name="Z_A8D67B77_0FCD_43C6_B55F_10F11F3996C9_.wvu.Rows" localSheetId="0" hidden="1">'Basic Data'!$11:$12</definedName>
    <definedName name="Z_A8D67B77_0FCD_43C6_B55F_10F11F3996C9_.wvu.Rows" localSheetId="16" hidden="1">'Bid Form 2nd Envelope'!#REF!,'Bid Form 2nd Envelope'!$31:$31</definedName>
    <definedName name="Z_A8D67B77_0FCD_43C6_B55F_10F11F3996C9_.wvu.Rows" localSheetId="1" hidden="1">Cover!$7:$7,Cover!$10:$10</definedName>
    <definedName name="Z_A8D67B77_0FCD_43C6_B55F_10F11F3996C9_.wvu.Rows" localSheetId="12" hidden="1">Discount!$19:$19,Discount!#REF!,Discount!$23:$23,Discount!#REF!,Discount!$25:$29</definedName>
    <definedName name="Z_A8D67B77_0FCD_43C6_B55F_10F11F3996C9_.wvu.Rows" localSheetId="2" hidden="1">'Names of Bidder'!$6:$6</definedName>
    <definedName name="Z_B0EE7D76_5806_4718_BDAD_3A3EA691E5E4_.wvu.Cols" localSheetId="12" hidden="1">Discount!$I:$P</definedName>
    <definedName name="Z_B0EE7D76_5806_4718_BDAD_3A3EA691E5E4_.wvu.Cols" localSheetId="3" hidden="1">'Sch-1'!$M:$Q</definedName>
    <definedName name="Z_B0EE7D76_5806_4718_BDAD_3A3EA691E5E4_.wvu.Cols" localSheetId="4" hidden="1">'Sch-1 Dis'!$K:$K</definedName>
    <definedName name="Z_B0EE7D76_5806_4718_BDAD_3A3EA691E5E4_.wvu.Cols" localSheetId="5" hidden="1">'Sch-2'!$I:$J</definedName>
    <definedName name="Z_B0EE7D76_5806_4718_BDAD_3A3EA691E5E4_.wvu.PrintArea" localSheetId="16" hidden="1">'Bid Form 2nd Envelope'!$A$1:$F$51</definedName>
    <definedName name="Z_B0EE7D76_5806_4718_BDAD_3A3EA691E5E4_.wvu.PrintArea" localSheetId="1" hidden="1">Cover!$B$1:$E$15</definedName>
    <definedName name="Z_B0EE7D76_5806_4718_BDAD_3A3EA691E5E4_.wvu.PrintArea" localSheetId="12" hidden="1">Discount!$A$2:$G$39</definedName>
    <definedName name="Z_B0EE7D76_5806_4718_BDAD_3A3EA691E5E4_.wvu.PrintArea" localSheetId="14" hidden="1">'Entry Tax'!$A$1:$E$16</definedName>
    <definedName name="Z_B0EE7D76_5806_4718_BDAD_3A3EA691E5E4_.wvu.PrintArea" localSheetId="2" hidden="1">'Names of Bidder'!$B$1:$E$20</definedName>
    <definedName name="Z_B0EE7D76_5806_4718_BDAD_3A3EA691E5E4_.wvu.PrintArea" localSheetId="13" hidden="1">Octroi!$A$1:$E$16</definedName>
    <definedName name="Z_B0EE7D76_5806_4718_BDAD_3A3EA691E5E4_.wvu.PrintArea" localSheetId="15" hidden="1">'Other Taxes &amp; Duties'!$A$1:$F$16</definedName>
    <definedName name="Z_B0EE7D76_5806_4718_BDAD_3A3EA691E5E4_.wvu.PrintArea" localSheetId="3" hidden="1">'Sch-1'!$A$1:$K$28</definedName>
    <definedName name="Z_B0EE7D76_5806_4718_BDAD_3A3EA691E5E4_.wvu.PrintArea" localSheetId="4" hidden="1">'Sch-1 Dis'!$A$1:$H$32</definedName>
    <definedName name="Z_B0EE7D76_5806_4718_BDAD_3A3EA691E5E4_.wvu.PrintArea" localSheetId="5" hidden="1">'Sch-2'!$A$1:$G$25</definedName>
    <definedName name="Z_B0EE7D76_5806_4718_BDAD_3A3EA691E5E4_.wvu.PrintArea" localSheetId="6" hidden="1">'Sch-2 Dis'!$A$1:$G$24</definedName>
    <definedName name="Z_B0EE7D76_5806_4718_BDAD_3A3EA691E5E4_.wvu.PrintArea" localSheetId="7" hidden="1">'Sch-3'!$A$1:$E$22</definedName>
    <definedName name="Z_B0EE7D76_5806_4718_BDAD_3A3EA691E5E4_.wvu.PrintArea" localSheetId="9" hidden="1">'Sch-4'!$A$1:$D$24</definedName>
    <definedName name="Z_B0EE7D76_5806_4718_BDAD_3A3EA691E5E4_.wvu.PrintArea" localSheetId="8" hidden="1">'Sch-4 Dis'!$A$1:$E$44</definedName>
    <definedName name="Z_B0EE7D76_5806_4718_BDAD_3A3EA691E5E4_.wvu.PrintArea" localSheetId="10" hidden="1">'Sch-5 After Discount'!$A$1:$D$28</definedName>
    <definedName name="Z_B0EE7D76_5806_4718_BDAD_3A3EA691E5E4_.wvu.PrintArea" localSheetId="11" hidden="1">'Sch-6 Dis'!$A$1:$F$28</definedName>
    <definedName name="Z_B0EE7D76_5806_4718_BDAD_3A3EA691E5E4_.wvu.PrintTitles" localSheetId="3" hidden="1">'Sch-1'!$15:$17</definedName>
    <definedName name="Z_B0EE7D76_5806_4718_BDAD_3A3EA691E5E4_.wvu.PrintTitles" localSheetId="4" hidden="1">'Sch-1 Dis'!$15:$17</definedName>
    <definedName name="Z_B0EE7D76_5806_4718_BDAD_3A3EA691E5E4_.wvu.PrintTitles" localSheetId="5" hidden="1">'Sch-2'!$13:$15</definedName>
    <definedName name="Z_B0EE7D76_5806_4718_BDAD_3A3EA691E5E4_.wvu.PrintTitles" localSheetId="6" hidden="1">'Sch-2 Dis'!$13:$15</definedName>
    <definedName name="Z_B0EE7D76_5806_4718_BDAD_3A3EA691E5E4_.wvu.PrintTitles" localSheetId="7" hidden="1">'Sch-3'!$3:$13</definedName>
    <definedName name="Z_B0EE7D76_5806_4718_BDAD_3A3EA691E5E4_.wvu.PrintTitles" localSheetId="9" hidden="1">'Sch-4'!$3:$13</definedName>
    <definedName name="Z_B0EE7D76_5806_4718_BDAD_3A3EA691E5E4_.wvu.PrintTitles" localSheetId="8" hidden="1">'Sch-4 Dis'!$3:$13</definedName>
    <definedName name="Z_B0EE7D76_5806_4718_BDAD_3A3EA691E5E4_.wvu.PrintTitles" localSheetId="10" hidden="1">'Sch-5 After Discount'!$3:$13</definedName>
    <definedName name="Z_B0EE7D76_5806_4718_BDAD_3A3EA691E5E4_.wvu.PrintTitles" localSheetId="11" hidden="1">'Sch-6 Dis'!$14:$14</definedName>
    <definedName name="Z_B0EE7D76_5806_4718_BDAD_3A3EA691E5E4_.wvu.Rows" localSheetId="0" hidden="1">'Basic Data'!$11:$12</definedName>
    <definedName name="Z_B0EE7D76_5806_4718_BDAD_3A3EA691E5E4_.wvu.Rows" localSheetId="16" hidden="1">'Bid Form 2nd Envelope'!#REF!</definedName>
    <definedName name="Z_B0EE7D76_5806_4718_BDAD_3A3EA691E5E4_.wvu.Rows" localSheetId="1" hidden="1">Cover!$7:$7,Cover!$10:$10</definedName>
    <definedName name="Z_B0EE7D76_5806_4718_BDAD_3A3EA691E5E4_.wvu.Rows" localSheetId="12" hidden="1">Discount!#REF!,Discount!#REF!</definedName>
    <definedName name="Z_B0EE7D76_5806_4718_BDAD_3A3EA691E5E4_.wvu.Rows" localSheetId="3" hidden="1">'Sch-1'!#REF!</definedName>
    <definedName name="Z_B1277D53_29D6_4226_81E2_084FB62977B6_.wvu.Cols" localSheetId="12" hidden="1">Discount!$I:$P</definedName>
    <definedName name="Z_B1277D53_29D6_4226_81E2_084FB62977B6_.wvu.Cols" localSheetId="3" hidden="1">'Sch-1'!$M:$Q</definedName>
    <definedName name="Z_B1277D53_29D6_4226_81E2_084FB62977B6_.wvu.Cols" localSheetId="4" hidden="1">'Sch-1 Dis'!$K:$K</definedName>
    <definedName name="Z_B1277D53_29D6_4226_81E2_084FB62977B6_.wvu.Cols" localSheetId="5" hidden="1">'Sch-2'!$I:$J</definedName>
    <definedName name="Z_B1277D53_29D6_4226_81E2_084FB62977B6_.wvu.PrintArea" localSheetId="16" hidden="1">'Bid Form 2nd Envelope'!$A$1:$F$49</definedName>
    <definedName name="Z_B1277D53_29D6_4226_81E2_084FB62977B6_.wvu.PrintArea" localSheetId="1" hidden="1">Cover!$B$1:$E$15</definedName>
    <definedName name="Z_B1277D53_29D6_4226_81E2_084FB62977B6_.wvu.PrintArea" localSheetId="12" hidden="1">Discount!$A$2:$G$39</definedName>
    <definedName name="Z_B1277D53_29D6_4226_81E2_084FB62977B6_.wvu.PrintArea" localSheetId="14" hidden="1">'Entry Tax'!$A$1:$E$16</definedName>
    <definedName name="Z_B1277D53_29D6_4226_81E2_084FB62977B6_.wvu.PrintArea" localSheetId="2" hidden="1">'Names of Bidder'!$B$1:$D$22</definedName>
    <definedName name="Z_B1277D53_29D6_4226_81E2_084FB62977B6_.wvu.PrintArea" localSheetId="13" hidden="1">Octroi!$A$1:$E$16</definedName>
    <definedName name="Z_B1277D53_29D6_4226_81E2_084FB62977B6_.wvu.PrintArea" localSheetId="15" hidden="1">'Other Taxes &amp; Duties'!$A$1:$F$16</definedName>
    <definedName name="Z_B1277D53_29D6_4226_81E2_084FB62977B6_.wvu.PrintArea" localSheetId="17" hidden="1">'Q &amp; C'!$A$1:$F$43</definedName>
    <definedName name="Z_B1277D53_29D6_4226_81E2_084FB62977B6_.wvu.PrintArea" localSheetId="3" hidden="1">'Sch-1'!$A$1:$K$28</definedName>
    <definedName name="Z_B1277D53_29D6_4226_81E2_084FB62977B6_.wvu.PrintArea" localSheetId="4" hidden="1">'Sch-1 Dis'!$A$1:$H$32</definedName>
    <definedName name="Z_B1277D53_29D6_4226_81E2_084FB62977B6_.wvu.PrintArea" localSheetId="5" hidden="1">'Sch-2'!$A$1:$G$25</definedName>
    <definedName name="Z_B1277D53_29D6_4226_81E2_084FB62977B6_.wvu.PrintArea" localSheetId="6" hidden="1">'Sch-2 Dis'!$A$1:$G$24</definedName>
    <definedName name="Z_B1277D53_29D6_4226_81E2_084FB62977B6_.wvu.PrintArea" localSheetId="7" hidden="1">'Sch-3'!$A$1:$E$22</definedName>
    <definedName name="Z_B1277D53_29D6_4226_81E2_084FB62977B6_.wvu.PrintArea" localSheetId="9" hidden="1">'Sch-4'!$A$1:$D$24</definedName>
    <definedName name="Z_B1277D53_29D6_4226_81E2_084FB62977B6_.wvu.PrintArea" localSheetId="8" hidden="1">'Sch-4 Dis'!$A$1:$E$44</definedName>
    <definedName name="Z_B1277D53_29D6_4226_81E2_084FB62977B6_.wvu.PrintArea" localSheetId="10" hidden="1">'Sch-5 After Discount'!$A$1:$D$28</definedName>
    <definedName name="Z_B1277D53_29D6_4226_81E2_084FB62977B6_.wvu.PrintArea" localSheetId="11" hidden="1">'Sch-6 Dis'!$A$1:$F$28</definedName>
    <definedName name="Z_B1277D53_29D6_4226_81E2_084FB62977B6_.wvu.PrintArea" localSheetId="18" hidden="1">'T &amp; D'!$A$1:$E$12</definedName>
    <definedName name="Z_B1277D53_29D6_4226_81E2_084FB62977B6_.wvu.PrintTitles" localSheetId="3" hidden="1">'Sch-1'!$15:$17</definedName>
    <definedName name="Z_B1277D53_29D6_4226_81E2_084FB62977B6_.wvu.PrintTitles" localSheetId="4" hidden="1">'Sch-1 Dis'!$15:$17</definedName>
    <definedName name="Z_B1277D53_29D6_4226_81E2_084FB62977B6_.wvu.PrintTitles" localSheetId="5" hidden="1">'Sch-2'!$13:$15</definedName>
    <definedName name="Z_B1277D53_29D6_4226_81E2_084FB62977B6_.wvu.PrintTitles" localSheetId="6" hidden="1">'Sch-2 Dis'!$13:$15</definedName>
    <definedName name="Z_B1277D53_29D6_4226_81E2_084FB62977B6_.wvu.PrintTitles" localSheetId="7" hidden="1">'Sch-3'!$3:$13</definedName>
    <definedName name="Z_B1277D53_29D6_4226_81E2_084FB62977B6_.wvu.PrintTitles" localSheetId="9" hidden="1">'Sch-4'!$3:$13</definedName>
    <definedName name="Z_B1277D53_29D6_4226_81E2_084FB62977B6_.wvu.PrintTitles" localSheetId="8" hidden="1">'Sch-4 Dis'!$3:$13</definedName>
    <definedName name="Z_B1277D53_29D6_4226_81E2_084FB62977B6_.wvu.PrintTitles" localSheetId="10" hidden="1">'Sch-5 After Discount'!$3:$13</definedName>
    <definedName name="Z_B1277D53_29D6_4226_81E2_084FB62977B6_.wvu.PrintTitles" localSheetId="11" hidden="1">'Sch-6 Dis'!$14:$14</definedName>
    <definedName name="Z_B1277D53_29D6_4226_81E2_084FB62977B6_.wvu.Rows" localSheetId="0" hidden="1">'Basic Data'!$11:$12</definedName>
    <definedName name="Z_B1277D53_29D6_4226_81E2_084FB62977B6_.wvu.Rows" localSheetId="16" hidden="1">'Bid Form 2nd Envelope'!#REF!</definedName>
    <definedName name="Z_B1277D53_29D6_4226_81E2_084FB62977B6_.wvu.Rows" localSheetId="1" hidden="1">Cover!$7:$7,Cover!$10:$10</definedName>
    <definedName name="Z_B1277D53_29D6_4226_81E2_084FB62977B6_.wvu.Rows" localSheetId="12" hidden="1">Discount!#REF!,Discount!#REF!</definedName>
    <definedName name="Z_B1277D53_29D6_4226_81E2_084FB62977B6_.wvu.Rows" localSheetId="3" hidden="1">'Sch-1'!#REF!</definedName>
    <definedName name="Z_BE00177C_666B_4CCB_B6AF_EE8409A04F15_.wvu.Cols" localSheetId="12" hidden="1">Discount!$I:$O</definedName>
    <definedName name="Z_BE00177C_666B_4CCB_B6AF_EE8409A04F15_.wvu.Cols" localSheetId="3" hidden="1">'Sch-1'!$M:$Q</definedName>
    <definedName name="Z_BE00177C_666B_4CCB_B6AF_EE8409A04F15_.wvu.Cols" localSheetId="4" hidden="1">'Sch-1 Dis'!$K:$K</definedName>
    <definedName name="Z_BE00177C_666B_4CCB_B6AF_EE8409A04F15_.wvu.Cols" localSheetId="5" hidden="1">'Sch-2'!$I:$J</definedName>
    <definedName name="Z_BE00177C_666B_4CCB_B6AF_EE8409A04F15_.wvu.PrintArea" localSheetId="16" hidden="1">'Bid Form 2nd Envelope'!$A$1:$F$49</definedName>
    <definedName name="Z_BE00177C_666B_4CCB_B6AF_EE8409A04F15_.wvu.PrintArea" localSheetId="1" hidden="1">Cover!$B$1:$E$15</definedName>
    <definedName name="Z_BE00177C_666B_4CCB_B6AF_EE8409A04F15_.wvu.PrintArea" localSheetId="12" hidden="1">Discount!$A$2:$G$39</definedName>
    <definedName name="Z_BE00177C_666B_4CCB_B6AF_EE8409A04F15_.wvu.PrintArea" localSheetId="14" hidden="1">'Entry Tax'!$A$1:$E$16</definedName>
    <definedName name="Z_BE00177C_666B_4CCB_B6AF_EE8409A04F15_.wvu.PrintArea" localSheetId="2" hidden="1">'Names of Bidder'!$B$1:$D$22</definedName>
    <definedName name="Z_BE00177C_666B_4CCB_B6AF_EE8409A04F15_.wvu.PrintArea" localSheetId="13" hidden="1">Octroi!$A$1:$E$16</definedName>
    <definedName name="Z_BE00177C_666B_4CCB_B6AF_EE8409A04F15_.wvu.PrintArea" localSheetId="15" hidden="1">'Other Taxes &amp; Duties'!$A$1:$F$16</definedName>
    <definedName name="Z_BE00177C_666B_4CCB_B6AF_EE8409A04F15_.wvu.PrintArea" localSheetId="17" hidden="1">'Q &amp; C'!$A$1:$F$43</definedName>
    <definedName name="Z_BE00177C_666B_4CCB_B6AF_EE8409A04F15_.wvu.PrintArea" localSheetId="3" hidden="1">'Sch-1'!$A$1:$K$28</definedName>
    <definedName name="Z_BE00177C_666B_4CCB_B6AF_EE8409A04F15_.wvu.PrintArea" localSheetId="4" hidden="1">'Sch-1 Dis'!$A$1:$H$32</definedName>
    <definedName name="Z_BE00177C_666B_4CCB_B6AF_EE8409A04F15_.wvu.PrintArea" localSheetId="5" hidden="1">'Sch-2'!$A$1:$G$25</definedName>
    <definedName name="Z_BE00177C_666B_4CCB_B6AF_EE8409A04F15_.wvu.PrintArea" localSheetId="6" hidden="1">'Sch-2 Dis'!$A$1:$G$24</definedName>
    <definedName name="Z_BE00177C_666B_4CCB_B6AF_EE8409A04F15_.wvu.PrintArea" localSheetId="7" hidden="1">'Sch-3'!$A$1:$E$22</definedName>
    <definedName name="Z_BE00177C_666B_4CCB_B6AF_EE8409A04F15_.wvu.PrintArea" localSheetId="9" hidden="1">'Sch-4'!$A$1:$D$24</definedName>
    <definedName name="Z_BE00177C_666B_4CCB_B6AF_EE8409A04F15_.wvu.PrintArea" localSheetId="8" hidden="1">'Sch-4 Dis'!$A$1:$E$44</definedName>
    <definedName name="Z_BE00177C_666B_4CCB_B6AF_EE8409A04F15_.wvu.PrintArea" localSheetId="10" hidden="1">'Sch-5 After Discount'!$A$1:$D$28</definedName>
    <definedName name="Z_BE00177C_666B_4CCB_B6AF_EE8409A04F15_.wvu.PrintArea" localSheetId="11" hidden="1">'Sch-6 Dis'!$A$1:$F$28</definedName>
    <definedName name="Z_BE00177C_666B_4CCB_B6AF_EE8409A04F15_.wvu.PrintArea" localSheetId="18" hidden="1">'T &amp; D'!$A$1:$E$12</definedName>
    <definedName name="Z_BE00177C_666B_4CCB_B6AF_EE8409A04F15_.wvu.PrintTitles" localSheetId="3" hidden="1">'Sch-1'!$15:$17</definedName>
    <definedName name="Z_BE00177C_666B_4CCB_B6AF_EE8409A04F15_.wvu.PrintTitles" localSheetId="4" hidden="1">'Sch-1 Dis'!$15:$17</definedName>
    <definedName name="Z_BE00177C_666B_4CCB_B6AF_EE8409A04F15_.wvu.PrintTitles" localSheetId="5" hidden="1">'Sch-2'!$13:$15</definedName>
    <definedName name="Z_BE00177C_666B_4CCB_B6AF_EE8409A04F15_.wvu.PrintTitles" localSheetId="6" hidden="1">'Sch-2 Dis'!$13:$15</definedName>
    <definedName name="Z_BE00177C_666B_4CCB_B6AF_EE8409A04F15_.wvu.PrintTitles" localSheetId="7" hidden="1">'Sch-3'!$3:$13</definedName>
    <definedName name="Z_BE00177C_666B_4CCB_B6AF_EE8409A04F15_.wvu.PrintTitles" localSheetId="9" hidden="1">'Sch-4'!$3:$13</definedName>
    <definedName name="Z_BE00177C_666B_4CCB_B6AF_EE8409A04F15_.wvu.PrintTitles" localSheetId="8" hidden="1">'Sch-4 Dis'!$3:$13</definedName>
    <definedName name="Z_BE00177C_666B_4CCB_B6AF_EE8409A04F15_.wvu.PrintTitles" localSheetId="10" hidden="1">'Sch-5 After Discount'!$3:$13</definedName>
    <definedName name="Z_BE00177C_666B_4CCB_B6AF_EE8409A04F15_.wvu.PrintTitles" localSheetId="11" hidden="1">'Sch-6 Dis'!$14:$14</definedName>
    <definedName name="Z_BE00177C_666B_4CCB_B6AF_EE8409A04F15_.wvu.Rows" localSheetId="0" hidden="1">'Basic Data'!$11:$12</definedName>
    <definedName name="Z_BE00177C_666B_4CCB_B6AF_EE8409A04F15_.wvu.Rows" localSheetId="16" hidden="1">'Bid Form 2nd Envelope'!#REF!</definedName>
    <definedName name="Z_BE00177C_666B_4CCB_B6AF_EE8409A04F15_.wvu.Rows" localSheetId="1" hidden="1">Cover!$7:$7,Cover!$10:$10</definedName>
    <definedName name="Z_BE00177C_666B_4CCB_B6AF_EE8409A04F15_.wvu.Rows" localSheetId="12" hidden="1">Discount!$19:$19,Discount!#REF!,Discount!$23:$23,Discount!#REF!,Discount!$25:$29</definedName>
    <definedName name="Z_BE00177C_666B_4CCB_B6AF_EE8409A04F15_.wvu.Rows" localSheetId="3" hidden="1">'Sch-1'!#REF!</definedName>
    <definedName name="Z_C39F923C_6CD3_45D8_86F8_6C4D806DDD7E_.wvu.Cols" localSheetId="12" hidden="1">Discount!$I:$P</definedName>
    <definedName name="Z_C39F923C_6CD3_45D8_86F8_6C4D806DDD7E_.wvu.Cols" localSheetId="3" hidden="1">'Sch-1'!$M:$Q</definedName>
    <definedName name="Z_C39F923C_6CD3_45D8_86F8_6C4D806DDD7E_.wvu.Cols" localSheetId="4" hidden="1">'Sch-1 Dis'!$K:$K</definedName>
    <definedName name="Z_C39F923C_6CD3_45D8_86F8_6C4D806DDD7E_.wvu.Cols" localSheetId="5" hidden="1">'Sch-2'!$I:$J</definedName>
    <definedName name="Z_C39F923C_6CD3_45D8_86F8_6C4D806DDD7E_.wvu.PrintArea" localSheetId="16" hidden="1">'Bid Form 2nd Envelope'!$A$1:$F$49</definedName>
    <definedName name="Z_C39F923C_6CD3_45D8_86F8_6C4D806DDD7E_.wvu.PrintArea" localSheetId="1" hidden="1">Cover!$B$1:$E$15</definedName>
    <definedName name="Z_C39F923C_6CD3_45D8_86F8_6C4D806DDD7E_.wvu.PrintArea" localSheetId="12" hidden="1">Discount!$A$2:$G$39</definedName>
    <definedName name="Z_C39F923C_6CD3_45D8_86F8_6C4D806DDD7E_.wvu.PrintArea" localSheetId="14" hidden="1">'Entry Tax'!$A$1:$E$16</definedName>
    <definedName name="Z_C39F923C_6CD3_45D8_86F8_6C4D806DDD7E_.wvu.PrintArea" localSheetId="2" hidden="1">'Names of Bidder'!$B$1:$D$22</definedName>
    <definedName name="Z_C39F923C_6CD3_45D8_86F8_6C4D806DDD7E_.wvu.PrintArea" localSheetId="13" hidden="1">Octroi!$A$1:$E$16</definedName>
    <definedName name="Z_C39F923C_6CD3_45D8_86F8_6C4D806DDD7E_.wvu.PrintArea" localSheetId="15" hidden="1">'Other Taxes &amp; Duties'!$A$1:$F$16</definedName>
    <definedName name="Z_C39F923C_6CD3_45D8_86F8_6C4D806DDD7E_.wvu.PrintArea" localSheetId="17" hidden="1">'Q &amp; C'!$A$1:$F$43</definedName>
    <definedName name="Z_C39F923C_6CD3_45D8_86F8_6C4D806DDD7E_.wvu.PrintArea" localSheetId="3" hidden="1">'Sch-1'!$A$1:$K$28</definedName>
    <definedName name="Z_C39F923C_6CD3_45D8_86F8_6C4D806DDD7E_.wvu.PrintArea" localSheetId="4" hidden="1">'Sch-1 Dis'!$A$1:$H$32</definedName>
    <definedName name="Z_C39F923C_6CD3_45D8_86F8_6C4D806DDD7E_.wvu.PrintArea" localSheetId="5" hidden="1">'Sch-2'!$A$1:$G$25</definedName>
    <definedName name="Z_C39F923C_6CD3_45D8_86F8_6C4D806DDD7E_.wvu.PrintArea" localSheetId="6" hidden="1">'Sch-2 Dis'!$A$1:$G$24</definedName>
    <definedName name="Z_C39F923C_6CD3_45D8_86F8_6C4D806DDD7E_.wvu.PrintArea" localSheetId="7" hidden="1">'Sch-3'!$A$1:$E$22</definedName>
    <definedName name="Z_C39F923C_6CD3_45D8_86F8_6C4D806DDD7E_.wvu.PrintArea" localSheetId="9" hidden="1">'Sch-4'!$A$1:$D$24</definedName>
    <definedName name="Z_C39F923C_6CD3_45D8_86F8_6C4D806DDD7E_.wvu.PrintArea" localSheetId="8" hidden="1">'Sch-4 Dis'!$A$1:$E$44</definedName>
    <definedName name="Z_C39F923C_6CD3_45D8_86F8_6C4D806DDD7E_.wvu.PrintArea" localSheetId="10" hidden="1">'Sch-5 After Discount'!$A$1:$D$28</definedName>
    <definedName name="Z_C39F923C_6CD3_45D8_86F8_6C4D806DDD7E_.wvu.PrintArea" localSheetId="11" hidden="1">'Sch-6 Dis'!$A$1:$F$28</definedName>
    <definedName name="Z_C39F923C_6CD3_45D8_86F8_6C4D806DDD7E_.wvu.PrintArea" localSheetId="18" hidden="1">'T &amp; D'!$A$1:$E$12</definedName>
    <definedName name="Z_C39F923C_6CD3_45D8_86F8_6C4D806DDD7E_.wvu.PrintTitles" localSheetId="3" hidden="1">'Sch-1'!$15:$17</definedName>
    <definedName name="Z_C39F923C_6CD3_45D8_86F8_6C4D806DDD7E_.wvu.PrintTitles" localSheetId="4" hidden="1">'Sch-1 Dis'!$15:$17</definedName>
    <definedName name="Z_C39F923C_6CD3_45D8_86F8_6C4D806DDD7E_.wvu.PrintTitles" localSheetId="5" hidden="1">'Sch-2'!$13:$15</definedName>
    <definedName name="Z_C39F923C_6CD3_45D8_86F8_6C4D806DDD7E_.wvu.PrintTitles" localSheetId="6" hidden="1">'Sch-2 Dis'!$13:$15</definedName>
    <definedName name="Z_C39F923C_6CD3_45D8_86F8_6C4D806DDD7E_.wvu.PrintTitles" localSheetId="7" hidden="1">'Sch-3'!$3:$13</definedName>
    <definedName name="Z_C39F923C_6CD3_45D8_86F8_6C4D806DDD7E_.wvu.PrintTitles" localSheetId="9" hidden="1">'Sch-4'!$3:$13</definedName>
    <definedName name="Z_C39F923C_6CD3_45D8_86F8_6C4D806DDD7E_.wvu.PrintTitles" localSheetId="8" hidden="1">'Sch-4 Dis'!$3:$13</definedName>
    <definedName name="Z_C39F923C_6CD3_45D8_86F8_6C4D806DDD7E_.wvu.PrintTitles" localSheetId="10" hidden="1">'Sch-5 After Discount'!$3:$13</definedName>
    <definedName name="Z_C39F923C_6CD3_45D8_86F8_6C4D806DDD7E_.wvu.PrintTitles" localSheetId="11" hidden="1">'Sch-6 Dis'!$14:$14</definedName>
    <definedName name="Z_C39F923C_6CD3_45D8_86F8_6C4D806DDD7E_.wvu.Rows" localSheetId="0" hidden="1">'Basic Data'!$11:$12</definedName>
    <definedName name="Z_C39F923C_6CD3_45D8_86F8_6C4D806DDD7E_.wvu.Rows" localSheetId="16" hidden="1">'Bid Form 2nd Envelope'!#REF!</definedName>
    <definedName name="Z_C39F923C_6CD3_45D8_86F8_6C4D806DDD7E_.wvu.Rows" localSheetId="1" hidden="1">Cover!$7:$7,Cover!$10:$10</definedName>
    <definedName name="Z_C39F923C_6CD3_45D8_86F8_6C4D806DDD7E_.wvu.Rows" localSheetId="12" hidden="1">Discount!#REF!,Discount!#REF!</definedName>
    <definedName name="Z_C39F923C_6CD3_45D8_86F8_6C4D806DDD7E_.wvu.Rows" localSheetId="3" hidden="1">'Sch-1'!#REF!</definedName>
    <definedName name="Z_D39E83F3_4061_47C5_8153_10B7C21D208A_.wvu.Cols" localSheetId="12" hidden="1">Discount!$I:$O</definedName>
    <definedName name="Z_D39E83F3_4061_47C5_8153_10B7C21D208A_.wvu.Cols" localSheetId="3" hidden="1">'Sch-1'!#REF!,'Sch-1'!$M:$Q</definedName>
    <definedName name="Z_D39E83F3_4061_47C5_8153_10B7C21D208A_.wvu.Cols" localSheetId="4" hidden="1">'Sch-1 Dis'!$K:$K</definedName>
    <definedName name="Z_D39E83F3_4061_47C5_8153_10B7C21D208A_.wvu.Cols" localSheetId="5" hidden="1">'Sch-2'!#REF!,'Sch-2'!$I:$J</definedName>
    <definedName name="Z_D39E83F3_4061_47C5_8153_10B7C21D208A_.wvu.PrintArea" localSheetId="16" hidden="1">'Bid Form 2nd Envelope'!$A$1:$F$49</definedName>
    <definedName name="Z_D39E83F3_4061_47C5_8153_10B7C21D208A_.wvu.PrintArea" localSheetId="1" hidden="1">Cover!$B$1:$E$15</definedName>
    <definedName name="Z_D39E83F3_4061_47C5_8153_10B7C21D208A_.wvu.PrintArea" localSheetId="12" hidden="1">Discount!$A$2:$G$39</definedName>
    <definedName name="Z_D39E83F3_4061_47C5_8153_10B7C21D208A_.wvu.PrintArea" localSheetId="14" hidden="1">'Entry Tax'!$A$1:$E$16</definedName>
    <definedName name="Z_D39E83F3_4061_47C5_8153_10B7C21D208A_.wvu.PrintArea" localSheetId="2" hidden="1">'Names of Bidder'!$B$1:$D$22</definedName>
    <definedName name="Z_D39E83F3_4061_47C5_8153_10B7C21D208A_.wvu.PrintArea" localSheetId="13" hidden="1">Octroi!$A$1:$E$16</definedName>
    <definedName name="Z_D39E83F3_4061_47C5_8153_10B7C21D208A_.wvu.PrintArea" localSheetId="15" hidden="1">'Other Taxes &amp; Duties'!$A$1:$F$16</definedName>
    <definedName name="Z_D39E83F3_4061_47C5_8153_10B7C21D208A_.wvu.PrintArea" localSheetId="17" hidden="1">'Q &amp; C'!$A$1:$F$43</definedName>
    <definedName name="Z_D39E83F3_4061_47C5_8153_10B7C21D208A_.wvu.PrintArea" localSheetId="3" hidden="1">'Sch-1'!$A$1:$K$26</definedName>
    <definedName name="Z_D39E83F3_4061_47C5_8153_10B7C21D208A_.wvu.PrintArea" localSheetId="4" hidden="1">'Sch-1 Dis'!$A$1:$H$32</definedName>
    <definedName name="Z_D39E83F3_4061_47C5_8153_10B7C21D208A_.wvu.PrintArea" localSheetId="5" hidden="1">'Sch-2'!$A$1:$G$25</definedName>
    <definedName name="Z_D39E83F3_4061_47C5_8153_10B7C21D208A_.wvu.PrintArea" localSheetId="6" hidden="1">'Sch-2 Dis'!$A$1:$G$24</definedName>
    <definedName name="Z_D39E83F3_4061_47C5_8153_10B7C21D208A_.wvu.PrintArea" localSheetId="7" hidden="1">'Sch-3'!$A$1:$E$22</definedName>
    <definedName name="Z_D39E83F3_4061_47C5_8153_10B7C21D208A_.wvu.PrintArea" localSheetId="9" hidden="1">'Sch-4'!$A$1:$D$23</definedName>
    <definedName name="Z_D39E83F3_4061_47C5_8153_10B7C21D208A_.wvu.PrintArea" localSheetId="8" hidden="1">'Sch-4 Dis'!$A$1:$E$44</definedName>
    <definedName name="Z_D39E83F3_4061_47C5_8153_10B7C21D208A_.wvu.PrintArea" localSheetId="10" hidden="1">'Sch-5 After Discount'!$A$1:$D$28</definedName>
    <definedName name="Z_D39E83F3_4061_47C5_8153_10B7C21D208A_.wvu.PrintArea" localSheetId="11" hidden="1">'Sch-6 Dis'!$A$1:$F$28</definedName>
    <definedName name="Z_D39E83F3_4061_47C5_8153_10B7C21D208A_.wvu.PrintArea" localSheetId="18" hidden="1">'T &amp; D'!$A$1:$E$12</definedName>
    <definedName name="Z_D39E83F3_4061_47C5_8153_10B7C21D208A_.wvu.PrintTitles" localSheetId="3" hidden="1">'Sch-1'!$15:$17</definedName>
    <definedName name="Z_D39E83F3_4061_47C5_8153_10B7C21D208A_.wvu.PrintTitles" localSheetId="4" hidden="1">'Sch-1 Dis'!$15:$17</definedName>
    <definedName name="Z_D39E83F3_4061_47C5_8153_10B7C21D208A_.wvu.PrintTitles" localSheetId="5" hidden="1">'Sch-2'!$13:$15</definedName>
    <definedName name="Z_D39E83F3_4061_47C5_8153_10B7C21D208A_.wvu.PrintTitles" localSheetId="6" hidden="1">'Sch-2 Dis'!$13:$15</definedName>
    <definedName name="Z_D39E83F3_4061_47C5_8153_10B7C21D208A_.wvu.PrintTitles" localSheetId="7" hidden="1">'Sch-3'!$3:$13</definedName>
    <definedName name="Z_D39E83F3_4061_47C5_8153_10B7C21D208A_.wvu.PrintTitles" localSheetId="9" hidden="1">'Sch-4'!$3:$13</definedName>
    <definedName name="Z_D39E83F3_4061_47C5_8153_10B7C21D208A_.wvu.PrintTitles" localSheetId="8" hidden="1">'Sch-4 Dis'!$3:$13</definedName>
    <definedName name="Z_D39E83F3_4061_47C5_8153_10B7C21D208A_.wvu.PrintTitles" localSheetId="10" hidden="1">'Sch-5 After Discount'!$3:$13</definedName>
    <definedName name="Z_D39E83F3_4061_47C5_8153_10B7C21D208A_.wvu.PrintTitles" localSheetId="11" hidden="1">'Sch-6 Dis'!$14:$14</definedName>
    <definedName name="Z_D39E83F3_4061_47C5_8153_10B7C21D208A_.wvu.Rows" localSheetId="0" hidden="1">'Basic Data'!$11:$12</definedName>
    <definedName name="Z_D39E83F3_4061_47C5_8153_10B7C21D208A_.wvu.Rows" localSheetId="16" hidden="1">'Bid Form 2nd Envelope'!#REF!</definedName>
    <definedName name="Z_D39E83F3_4061_47C5_8153_10B7C21D208A_.wvu.Rows" localSheetId="1" hidden="1">Cover!$7:$7,Cover!$10:$10</definedName>
    <definedName name="Z_D39E83F3_4061_47C5_8153_10B7C21D208A_.wvu.Rows" localSheetId="12" hidden="1">Discount!$19:$19,Discount!#REF!,Discount!$23:$23,Discount!#REF!</definedName>
    <definedName name="Z_D545044E_B7FF_408B_A291_2187C526EC3D_.wvu.Cols" localSheetId="12" hidden="1">Discount!$I:$N</definedName>
    <definedName name="Z_D545044E_B7FF_408B_A291_2187C526EC3D_.wvu.Cols" localSheetId="3" hidden="1">'Sch-1'!$K:$K,'Sch-1'!$M:$P,'Sch-1'!$R:$R</definedName>
    <definedName name="Z_D545044E_B7FF_408B_A291_2187C526EC3D_.wvu.Cols" localSheetId="4" hidden="1">'Sch-1 Dis'!$K:$K</definedName>
    <definedName name="Z_D545044E_B7FF_408B_A291_2187C526EC3D_.wvu.Cols" localSheetId="5" hidden="1">'Sch-2'!$I:$J</definedName>
    <definedName name="Z_D545044E_B7FF_408B_A291_2187C526EC3D_.wvu.FilterData" localSheetId="3" hidden="1">'Sch-1'!#REF!</definedName>
    <definedName name="Z_D545044E_B7FF_408B_A291_2187C526EC3D_.wvu.PrintArea" localSheetId="16" hidden="1">'Bid Form 2nd Envelope'!$A$1:$F$49</definedName>
    <definedName name="Z_D545044E_B7FF_408B_A291_2187C526EC3D_.wvu.PrintArea" localSheetId="1" hidden="1">Cover!$B$1:$E$15</definedName>
    <definedName name="Z_D545044E_B7FF_408B_A291_2187C526EC3D_.wvu.PrintArea" localSheetId="12" hidden="1">Discount!$A$2:$G$39</definedName>
    <definedName name="Z_D545044E_B7FF_408B_A291_2187C526EC3D_.wvu.PrintArea" localSheetId="14" hidden="1">'Entry Tax'!$A$1:$E$16</definedName>
    <definedName name="Z_D545044E_B7FF_408B_A291_2187C526EC3D_.wvu.PrintArea" localSheetId="2" hidden="1">'Names of Bidder'!$B$1:$D$22</definedName>
    <definedName name="Z_D545044E_B7FF_408B_A291_2187C526EC3D_.wvu.PrintArea" localSheetId="13" hidden="1">Octroi!$A$1:$E$16</definedName>
    <definedName name="Z_D545044E_B7FF_408B_A291_2187C526EC3D_.wvu.PrintArea" localSheetId="15" hidden="1">'Other Taxes &amp; Duties'!$A$1:$F$16</definedName>
    <definedName name="Z_D545044E_B7FF_408B_A291_2187C526EC3D_.wvu.PrintArea" localSheetId="17" hidden="1">'Q &amp; C'!$A$1:$F$43</definedName>
    <definedName name="Z_D545044E_B7FF_408B_A291_2187C526EC3D_.wvu.PrintArea" localSheetId="3" hidden="1">'Sch-1'!$A$1:$K$26</definedName>
    <definedName name="Z_D545044E_B7FF_408B_A291_2187C526EC3D_.wvu.PrintArea" localSheetId="4" hidden="1">'Sch-1 Dis'!$A$1:$H$32</definedName>
    <definedName name="Z_D545044E_B7FF_408B_A291_2187C526EC3D_.wvu.PrintArea" localSheetId="5" hidden="1">'Sch-2'!$A$1:$G$25</definedName>
    <definedName name="Z_D545044E_B7FF_408B_A291_2187C526EC3D_.wvu.PrintArea" localSheetId="6" hidden="1">'Sch-2 Dis'!$A$1:$G$24</definedName>
    <definedName name="Z_D545044E_B7FF_408B_A291_2187C526EC3D_.wvu.PrintArea" localSheetId="7" hidden="1">'Sch-3'!$A$1:$E$22</definedName>
    <definedName name="Z_D545044E_B7FF_408B_A291_2187C526EC3D_.wvu.PrintArea" localSheetId="9" hidden="1">'Sch-4'!$A$1:$D$23</definedName>
    <definedName name="Z_D545044E_B7FF_408B_A291_2187C526EC3D_.wvu.PrintArea" localSheetId="8" hidden="1">'Sch-4 Dis'!$A$1:$E$44</definedName>
    <definedName name="Z_D545044E_B7FF_408B_A291_2187C526EC3D_.wvu.PrintArea" localSheetId="10" hidden="1">'Sch-5 After Discount'!$A$1:$D$28</definedName>
    <definedName name="Z_D545044E_B7FF_408B_A291_2187C526EC3D_.wvu.PrintArea" localSheetId="11" hidden="1">'Sch-6 Dis'!$A$1:$F$28</definedName>
    <definedName name="Z_D545044E_B7FF_408B_A291_2187C526EC3D_.wvu.PrintArea" localSheetId="18" hidden="1">'T &amp; D'!$A$1:$E$12</definedName>
    <definedName name="Z_D545044E_B7FF_408B_A291_2187C526EC3D_.wvu.PrintTitles" localSheetId="3" hidden="1">'Sch-1'!$15:$17</definedName>
    <definedName name="Z_D545044E_B7FF_408B_A291_2187C526EC3D_.wvu.PrintTitles" localSheetId="4" hidden="1">'Sch-1 Dis'!$15:$17</definedName>
    <definedName name="Z_D545044E_B7FF_408B_A291_2187C526EC3D_.wvu.PrintTitles" localSheetId="5" hidden="1">'Sch-2'!$13:$15</definedName>
    <definedName name="Z_D545044E_B7FF_408B_A291_2187C526EC3D_.wvu.PrintTitles" localSheetId="6" hidden="1">'Sch-2 Dis'!$13:$15</definedName>
    <definedName name="Z_D545044E_B7FF_408B_A291_2187C526EC3D_.wvu.PrintTitles" localSheetId="7" hidden="1">'Sch-3'!$3:$13</definedName>
    <definedName name="Z_D545044E_B7FF_408B_A291_2187C526EC3D_.wvu.PrintTitles" localSheetId="9" hidden="1">'Sch-4'!$3:$13</definedName>
    <definedName name="Z_D545044E_B7FF_408B_A291_2187C526EC3D_.wvu.PrintTitles" localSheetId="8" hidden="1">'Sch-4 Dis'!$3:$13</definedName>
    <definedName name="Z_D545044E_B7FF_408B_A291_2187C526EC3D_.wvu.PrintTitles" localSheetId="10" hidden="1">'Sch-5 After Discount'!$3:$13</definedName>
    <definedName name="Z_D545044E_B7FF_408B_A291_2187C526EC3D_.wvu.PrintTitles" localSheetId="11" hidden="1">'Sch-6 Dis'!$14:$14</definedName>
    <definedName name="Z_D545044E_B7FF_408B_A291_2187C526EC3D_.wvu.Rows" localSheetId="0" hidden="1">'Basic Data'!$11:$12</definedName>
    <definedName name="Z_D545044E_B7FF_408B_A291_2187C526EC3D_.wvu.Rows" localSheetId="16" hidden="1">'Bid Form 2nd Envelope'!#REF!,'Bid Form 2nd Envelope'!$31:$31</definedName>
    <definedName name="Z_D545044E_B7FF_408B_A291_2187C526EC3D_.wvu.Rows" localSheetId="1" hidden="1">Cover!$7:$7,Cover!$10:$10</definedName>
    <definedName name="Z_D545044E_B7FF_408B_A291_2187C526EC3D_.wvu.Rows" localSheetId="12" hidden="1">Discount!$19:$19,Discount!#REF!,Discount!$23:$23,Discount!#REF!,Discount!$25:$29</definedName>
    <definedName name="Z_D545044E_B7FF_408B_A291_2187C526EC3D_.wvu.Rows" localSheetId="2" hidden="1">'Names of Bidder'!$6:$6</definedName>
    <definedName name="Z_D963BE1A_1920_4E18_8F54_07F354CCE224_.wvu.Cols" localSheetId="12" hidden="1">Discount!$I:$O</definedName>
    <definedName name="Z_D963BE1A_1920_4E18_8F54_07F354CCE224_.wvu.Cols" localSheetId="3" hidden="1">'Sch-1'!$M:$Q</definedName>
    <definedName name="Z_D963BE1A_1920_4E18_8F54_07F354CCE224_.wvu.Cols" localSheetId="4" hidden="1">'Sch-1 Dis'!$K:$K</definedName>
    <definedName name="Z_D963BE1A_1920_4E18_8F54_07F354CCE224_.wvu.Cols" localSheetId="5" hidden="1">'Sch-2'!$I:$J</definedName>
    <definedName name="Z_D963BE1A_1920_4E18_8F54_07F354CCE224_.wvu.PrintArea" localSheetId="16" hidden="1">'Bid Form 2nd Envelope'!$A$1:$F$49</definedName>
    <definedName name="Z_D963BE1A_1920_4E18_8F54_07F354CCE224_.wvu.PrintArea" localSheetId="1" hidden="1">Cover!$B$1:$E$15</definedName>
    <definedName name="Z_D963BE1A_1920_4E18_8F54_07F354CCE224_.wvu.PrintArea" localSheetId="12" hidden="1">Discount!$A$2:$G$39</definedName>
    <definedName name="Z_D963BE1A_1920_4E18_8F54_07F354CCE224_.wvu.PrintArea" localSheetId="14" hidden="1">'Entry Tax'!$A$1:$E$16</definedName>
    <definedName name="Z_D963BE1A_1920_4E18_8F54_07F354CCE224_.wvu.PrintArea" localSheetId="2" hidden="1">'Names of Bidder'!$B$1:$D$22</definedName>
    <definedName name="Z_D963BE1A_1920_4E18_8F54_07F354CCE224_.wvu.PrintArea" localSheetId="13" hidden="1">Octroi!$A$1:$E$16</definedName>
    <definedName name="Z_D963BE1A_1920_4E18_8F54_07F354CCE224_.wvu.PrintArea" localSheetId="15" hidden="1">'Other Taxes &amp; Duties'!$A$1:$F$16</definedName>
    <definedName name="Z_D963BE1A_1920_4E18_8F54_07F354CCE224_.wvu.PrintArea" localSheetId="17" hidden="1">'Q &amp; C'!$A$1:$F$43</definedName>
    <definedName name="Z_D963BE1A_1920_4E18_8F54_07F354CCE224_.wvu.PrintArea" localSheetId="3" hidden="1">'Sch-1'!$A$1:$K$26</definedName>
    <definedName name="Z_D963BE1A_1920_4E18_8F54_07F354CCE224_.wvu.PrintArea" localSheetId="4" hidden="1">'Sch-1 Dis'!$A$1:$H$32</definedName>
    <definedName name="Z_D963BE1A_1920_4E18_8F54_07F354CCE224_.wvu.PrintArea" localSheetId="5" hidden="1">'Sch-2'!$A$1:$G$25</definedName>
    <definedName name="Z_D963BE1A_1920_4E18_8F54_07F354CCE224_.wvu.PrintArea" localSheetId="6" hidden="1">'Sch-2 Dis'!$A$1:$G$24</definedName>
    <definedName name="Z_D963BE1A_1920_4E18_8F54_07F354CCE224_.wvu.PrintArea" localSheetId="7" hidden="1">'Sch-3'!$A$1:$E$22</definedName>
    <definedName name="Z_D963BE1A_1920_4E18_8F54_07F354CCE224_.wvu.PrintArea" localSheetId="9" hidden="1">'Sch-4'!$A$1:$D$23</definedName>
    <definedName name="Z_D963BE1A_1920_4E18_8F54_07F354CCE224_.wvu.PrintArea" localSheetId="8" hidden="1">'Sch-4 Dis'!$A$1:$E$44</definedName>
    <definedName name="Z_D963BE1A_1920_4E18_8F54_07F354CCE224_.wvu.PrintArea" localSheetId="10" hidden="1">'Sch-5 After Discount'!$A$1:$D$28</definedName>
    <definedName name="Z_D963BE1A_1920_4E18_8F54_07F354CCE224_.wvu.PrintArea" localSheetId="11" hidden="1">'Sch-6 Dis'!$A$1:$F$28</definedName>
    <definedName name="Z_D963BE1A_1920_4E18_8F54_07F354CCE224_.wvu.PrintArea" localSheetId="18" hidden="1">'T &amp; D'!$A$1:$E$12</definedName>
    <definedName name="Z_D963BE1A_1920_4E18_8F54_07F354CCE224_.wvu.PrintTitles" localSheetId="3" hidden="1">'Sch-1'!$15:$17</definedName>
    <definedName name="Z_D963BE1A_1920_4E18_8F54_07F354CCE224_.wvu.PrintTitles" localSheetId="4" hidden="1">'Sch-1 Dis'!$15:$17</definedName>
    <definedName name="Z_D963BE1A_1920_4E18_8F54_07F354CCE224_.wvu.PrintTitles" localSheetId="5" hidden="1">'Sch-2'!$13:$15</definedName>
    <definedName name="Z_D963BE1A_1920_4E18_8F54_07F354CCE224_.wvu.PrintTitles" localSheetId="6" hidden="1">'Sch-2 Dis'!$13:$15</definedName>
    <definedName name="Z_D963BE1A_1920_4E18_8F54_07F354CCE224_.wvu.PrintTitles" localSheetId="7" hidden="1">'Sch-3'!$3:$13</definedName>
    <definedName name="Z_D963BE1A_1920_4E18_8F54_07F354CCE224_.wvu.PrintTitles" localSheetId="9" hidden="1">'Sch-4'!$3:$13</definedName>
    <definedName name="Z_D963BE1A_1920_4E18_8F54_07F354CCE224_.wvu.PrintTitles" localSheetId="8" hidden="1">'Sch-4 Dis'!$3:$13</definedName>
    <definedName name="Z_D963BE1A_1920_4E18_8F54_07F354CCE224_.wvu.PrintTitles" localSheetId="10" hidden="1">'Sch-5 After Discount'!$3:$13</definedName>
    <definedName name="Z_D963BE1A_1920_4E18_8F54_07F354CCE224_.wvu.PrintTitles" localSheetId="11" hidden="1">'Sch-6 Dis'!$14:$14</definedName>
    <definedName name="Z_D963BE1A_1920_4E18_8F54_07F354CCE224_.wvu.Rows" localSheetId="0" hidden="1">'Basic Data'!$11:$12</definedName>
    <definedName name="Z_D963BE1A_1920_4E18_8F54_07F354CCE224_.wvu.Rows" localSheetId="16" hidden="1">'Bid Form 2nd Envelope'!#REF!</definedName>
    <definedName name="Z_D963BE1A_1920_4E18_8F54_07F354CCE224_.wvu.Rows" localSheetId="1" hidden="1">Cover!$7:$7,Cover!$10:$10</definedName>
    <definedName name="Z_D963BE1A_1920_4E18_8F54_07F354CCE224_.wvu.Rows" localSheetId="12" hidden="1">Discount!$19:$19,Discount!#REF!,Discount!$23:$23,Discount!#REF!,Discount!$25:$29</definedName>
    <definedName name="Z_D963BE1A_1920_4E18_8F54_07F354CCE224_.wvu.Rows" localSheetId="2" hidden="1">'Names of Bidder'!$6:$6</definedName>
    <definedName name="Z_E95B21C1_D936_4435_AF6F_90CF0B6A7506_.wvu.Cols" localSheetId="12" hidden="1">Discount!$I:$P</definedName>
    <definedName name="Z_E95B21C1_D936_4435_AF6F_90CF0B6A7506_.wvu.Cols" localSheetId="3" hidden="1">'Sch-1'!$M:$Q</definedName>
    <definedName name="Z_E95B21C1_D936_4435_AF6F_90CF0B6A7506_.wvu.Cols" localSheetId="4" hidden="1">'Sch-1 Dis'!$K:$K</definedName>
    <definedName name="Z_E95B21C1_D936_4435_AF6F_90CF0B6A7506_.wvu.Cols" localSheetId="5" hidden="1">'Sch-2'!$I:$J</definedName>
    <definedName name="Z_E95B21C1_D936_4435_AF6F_90CF0B6A7506_.wvu.PrintArea" localSheetId="16" hidden="1">'Bid Form 2nd Envelope'!$A$1:$F$49</definedName>
    <definedName name="Z_E95B21C1_D936_4435_AF6F_90CF0B6A7506_.wvu.PrintArea" localSheetId="1" hidden="1">Cover!$B$1:$E$15</definedName>
    <definedName name="Z_E95B21C1_D936_4435_AF6F_90CF0B6A7506_.wvu.PrintArea" localSheetId="12" hidden="1">Discount!$A$2:$G$39</definedName>
    <definedName name="Z_E95B21C1_D936_4435_AF6F_90CF0B6A7506_.wvu.PrintArea" localSheetId="14" hidden="1">'Entry Tax'!$A$1:$E$16</definedName>
    <definedName name="Z_E95B21C1_D936_4435_AF6F_90CF0B6A7506_.wvu.PrintArea" localSheetId="2" hidden="1">'Names of Bidder'!$B$1:$D$22</definedName>
    <definedName name="Z_E95B21C1_D936_4435_AF6F_90CF0B6A7506_.wvu.PrintArea" localSheetId="13" hidden="1">Octroi!$A$1:$E$16</definedName>
    <definedName name="Z_E95B21C1_D936_4435_AF6F_90CF0B6A7506_.wvu.PrintArea" localSheetId="15" hidden="1">'Other Taxes &amp; Duties'!$A$1:$F$16</definedName>
    <definedName name="Z_E95B21C1_D936_4435_AF6F_90CF0B6A7506_.wvu.PrintArea" localSheetId="17" hidden="1">'Q &amp; C'!$A$1:$F$43</definedName>
    <definedName name="Z_E95B21C1_D936_4435_AF6F_90CF0B6A7506_.wvu.PrintArea" localSheetId="3" hidden="1">'Sch-1'!$A$1:$K$28</definedName>
    <definedName name="Z_E95B21C1_D936_4435_AF6F_90CF0B6A7506_.wvu.PrintArea" localSheetId="4" hidden="1">'Sch-1 Dis'!$A$1:$H$32</definedName>
    <definedName name="Z_E95B21C1_D936_4435_AF6F_90CF0B6A7506_.wvu.PrintArea" localSheetId="5" hidden="1">'Sch-2'!$A$1:$G$25</definedName>
    <definedName name="Z_E95B21C1_D936_4435_AF6F_90CF0B6A7506_.wvu.PrintArea" localSheetId="6" hidden="1">'Sch-2 Dis'!$A$1:$G$24</definedName>
    <definedName name="Z_E95B21C1_D936_4435_AF6F_90CF0B6A7506_.wvu.PrintArea" localSheetId="7" hidden="1">'Sch-3'!$A$1:$E$22</definedName>
    <definedName name="Z_E95B21C1_D936_4435_AF6F_90CF0B6A7506_.wvu.PrintArea" localSheetId="9" hidden="1">'Sch-4'!$A$1:$D$24</definedName>
    <definedName name="Z_E95B21C1_D936_4435_AF6F_90CF0B6A7506_.wvu.PrintArea" localSheetId="8" hidden="1">'Sch-4 Dis'!$A$1:$E$44</definedName>
    <definedName name="Z_E95B21C1_D936_4435_AF6F_90CF0B6A7506_.wvu.PrintArea" localSheetId="10" hidden="1">'Sch-5 After Discount'!$A$1:$D$28</definedName>
    <definedName name="Z_E95B21C1_D936_4435_AF6F_90CF0B6A7506_.wvu.PrintArea" localSheetId="11" hidden="1">'Sch-6 Dis'!$A$1:$F$28</definedName>
    <definedName name="Z_E95B21C1_D936_4435_AF6F_90CF0B6A7506_.wvu.PrintArea" localSheetId="18" hidden="1">'T &amp; D'!$A$1:$E$12</definedName>
    <definedName name="Z_E95B21C1_D936_4435_AF6F_90CF0B6A7506_.wvu.PrintTitles" localSheetId="3" hidden="1">'Sch-1'!$15:$17</definedName>
    <definedName name="Z_E95B21C1_D936_4435_AF6F_90CF0B6A7506_.wvu.PrintTitles" localSheetId="4" hidden="1">'Sch-1 Dis'!$15:$17</definedName>
    <definedName name="Z_E95B21C1_D936_4435_AF6F_90CF0B6A7506_.wvu.PrintTitles" localSheetId="5" hidden="1">'Sch-2'!$13:$15</definedName>
    <definedName name="Z_E95B21C1_D936_4435_AF6F_90CF0B6A7506_.wvu.PrintTitles" localSheetId="6" hidden="1">'Sch-2 Dis'!$13:$15</definedName>
    <definedName name="Z_E95B21C1_D936_4435_AF6F_90CF0B6A7506_.wvu.PrintTitles" localSheetId="7" hidden="1">'Sch-3'!$3:$13</definedName>
    <definedName name="Z_E95B21C1_D936_4435_AF6F_90CF0B6A7506_.wvu.PrintTitles" localSheetId="9" hidden="1">'Sch-4'!$3:$13</definedName>
    <definedName name="Z_E95B21C1_D936_4435_AF6F_90CF0B6A7506_.wvu.PrintTitles" localSheetId="8" hidden="1">'Sch-4 Dis'!$3:$13</definedName>
    <definedName name="Z_E95B21C1_D936_4435_AF6F_90CF0B6A7506_.wvu.PrintTitles" localSheetId="10" hidden="1">'Sch-5 After Discount'!$3:$13</definedName>
    <definedName name="Z_E95B21C1_D936_4435_AF6F_90CF0B6A7506_.wvu.PrintTitles" localSheetId="11" hidden="1">'Sch-6 Dis'!$14:$14</definedName>
    <definedName name="Z_E95B21C1_D936_4435_AF6F_90CF0B6A7506_.wvu.Rows" localSheetId="0" hidden="1">'Basic Data'!$11:$12</definedName>
    <definedName name="Z_E95B21C1_D936_4435_AF6F_90CF0B6A7506_.wvu.Rows" localSheetId="16" hidden="1">'Bid Form 2nd Envelope'!#REF!</definedName>
    <definedName name="Z_E95B21C1_D936_4435_AF6F_90CF0B6A7506_.wvu.Rows" localSheetId="1" hidden="1">Cover!$7:$7,Cover!$10:$10</definedName>
    <definedName name="Z_E95B21C1_D936_4435_AF6F_90CF0B6A7506_.wvu.Rows" localSheetId="12" hidden="1">Discount!#REF!,Discount!#REF!</definedName>
    <definedName name="Z_E95B21C1_D936_4435_AF6F_90CF0B6A7506_.wvu.Rows" localSheetId="3" hidden="1">'Sch-1'!#REF!</definedName>
    <definedName name="Z_EF525F2E_18DE_47FD_A864_6F2A2CA91061_.wvu.Cols" localSheetId="12" hidden="1">Discount!$I:$O</definedName>
    <definedName name="Z_EF525F2E_18DE_47FD_A864_6F2A2CA91061_.wvu.Cols" localSheetId="3" hidden="1">'Sch-1'!$M:$Q</definedName>
    <definedName name="Z_EF525F2E_18DE_47FD_A864_6F2A2CA91061_.wvu.Cols" localSheetId="4" hidden="1">'Sch-1 Dis'!$K:$K</definedName>
    <definedName name="Z_EF525F2E_18DE_47FD_A864_6F2A2CA91061_.wvu.Cols" localSheetId="5" hidden="1">'Sch-2'!$I:$J</definedName>
    <definedName name="Z_EF525F2E_18DE_47FD_A864_6F2A2CA91061_.wvu.PrintArea" localSheetId="16" hidden="1">'Bid Form 2nd Envelope'!$A$1:$F$49</definedName>
    <definedName name="Z_EF525F2E_18DE_47FD_A864_6F2A2CA91061_.wvu.PrintArea" localSheetId="1" hidden="1">Cover!$B$1:$E$15</definedName>
    <definedName name="Z_EF525F2E_18DE_47FD_A864_6F2A2CA91061_.wvu.PrintArea" localSheetId="12" hidden="1">Discount!$A$2:$G$39</definedName>
    <definedName name="Z_EF525F2E_18DE_47FD_A864_6F2A2CA91061_.wvu.PrintArea" localSheetId="14" hidden="1">'Entry Tax'!$A$1:$E$16</definedName>
    <definedName name="Z_EF525F2E_18DE_47FD_A864_6F2A2CA91061_.wvu.PrintArea" localSheetId="2" hidden="1">'Names of Bidder'!$B$1:$D$22</definedName>
    <definedName name="Z_EF525F2E_18DE_47FD_A864_6F2A2CA91061_.wvu.PrintArea" localSheetId="13" hidden="1">Octroi!$A$1:$E$16</definedName>
    <definedName name="Z_EF525F2E_18DE_47FD_A864_6F2A2CA91061_.wvu.PrintArea" localSheetId="15" hidden="1">'Other Taxes &amp; Duties'!$A$1:$F$16</definedName>
    <definedName name="Z_EF525F2E_18DE_47FD_A864_6F2A2CA91061_.wvu.PrintArea" localSheetId="17" hidden="1">'Q &amp; C'!$A$1:$F$43</definedName>
    <definedName name="Z_EF525F2E_18DE_47FD_A864_6F2A2CA91061_.wvu.PrintArea" localSheetId="3" hidden="1">'Sch-1'!$A$1:$K$28</definedName>
    <definedName name="Z_EF525F2E_18DE_47FD_A864_6F2A2CA91061_.wvu.PrintArea" localSheetId="4" hidden="1">'Sch-1 Dis'!$A$1:$H$32</definedName>
    <definedName name="Z_EF525F2E_18DE_47FD_A864_6F2A2CA91061_.wvu.PrintArea" localSheetId="5" hidden="1">'Sch-2'!$A$1:$G$25</definedName>
    <definedName name="Z_EF525F2E_18DE_47FD_A864_6F2A2CA91061_.wvu.PrintArea" localSheetId="6" hidden="1">'Sch-2 Dis'!$A$1:$G$24</definedName>
    <definedName name="Z_EF525F2E_18DE_47FD_A864_6F2A2CA91061_.wvu.PrintArea" localSheetId="7" hidden="1">'Sch-3'!$A$1:$E$22</definedName>
    <definedName name="Z_EF525F2E_18DE_47FD_A864_6F2A2CA91061_.wvu.PrintArea" localSheetId="9" hidden="1">'Sch-4'!$A$1:$D$24</definedName>
    <definedName name="Z_EF525F2E_18DE_47FD_A864_6F2A2CA91061_.wvu.PrintArea" localSheetId="8" hidden="1">'Sch-4 Dis'!$A$1:$E$44</definedName>
    <definedName name="Z_EF525F2E_18DE_47FD_A864_6F2A2CA91061_.wvu.PrintArea" localSheetId="10" hidden="1">'Sch-5 After Discount'!$A$1:$D$28</definedName>
    <definedName name="Z_EF525F2E_18DE_47FD_A864_6F2A2CA91061_.wvu.PrintArea" localSheetId="11" hidden="1">'Sch-6 Dis'!$A$1:$F$28</definedName>
    <definedName name="Z_EF525F2E_18DE_47FD_A864_6F2A2CA91061_.wvu.PrintArea" localSheetId="18" hidden="1">'T &amp; D'!$A$1:$E$12</definedName>
    <definedName name="Z_EF525F2E_18DE_47FD_A864_6F2A2CA91061_.wvu.PrintTitles" localSheetId="3" hidden="1">'Sch-1'!$15:$17</definedName>
    <definedName name="Z_EF525F2E_18DE_47FD_A864_6F2A2CA91061_.wvu.PrintTitles" localSheetId="4" hidden="1">'Sch-1 Dis'!$15:$17</definedName>
    <definedName name="Z_EF525F2E_18DE_47FD_A864_6F2A2CA91061_.wvu.PrintTitles" localSheetId="5" hidden="1">'Sch-2'!$13:$15</definedName>
    <definedName name="Z_EF525F2E_18DE_47FD_A864_6F2A2CA91061_.wvu.PrintTitles" localSheetId="6" hidden="1">'Sch-2 Dis'!$13:$15</definedName>
    <definedName name="Z_EF525F2E_18DE_47FD_A864_6F2A2CA91061_.wvu.PrintTitles" localSheetId="7" hidden="1">'Sch-3'!$3:$13</definedName>
    <definedName name="Z_EF525F2E_18DE_47FD_A864_6F2A2CA91061_.wvu.PrintTitles" localSheetId="9" hidden="1">'Sch-4'!$3:$13</definedName>
    <definedName name="Z_EF525F2E_18DE_47FD_A864_6F2A2CA91061_.wvu.PrintTitles" localSheetId="8" hidden="1">'Sch-4 Dis'!$3:$13</definedName>
    <definedName name="Z_EF525F2E_18DE_47FD_A864_6F2A2CA91061_.wvu.PrintTitles" localSheetId="10" hidden="1">'Sch-5 After Discount'!$3:$13</definedName>
    <definedName name="Z_EF525F2E_18DE_47FD_A864_6F2A2CA91061_.wvu.PrintTitles" localSheetId="11" hidden="1">'Sch-6 Dis'!$14:$14</definedName>
    <definedName name="Z_EF525F2E_18DE_47FD_A864_6F2A2CA91061_.wvu.Rows" localSheetId="0" hidden="1">'Basic Data'!$11:$12</definedName>
    <definedName name="Z_EF525F2E_18DE_47FD_A864_6F2A2CA91061_.wvu.Rows" localSheetId="16" hidden="1">'Bid Form 2nd Envelope'!#REF!</definedName>
    <definedName name="Z_EF525F2E_18DE_47FD_A864_6F2A2CA91061_.wvu.Rows" localSheetId="1" hidden="1">Cover!$7:$7,Cover!$10:$10</definedName>
    <definedName name="Z_EF525F2E_18DE_47FD_A864_6F2A2CA91061_.wvu.Rows" localSheetId="12" hidden="1">Discount!$19:$19,Discount!#REF!,Discount!$23:$23,Discount!#REF!,Discount!$28:$29</definedName>
    <definedName name="Z_EF525F2E_18DE_47FD_A864_6F2A2CA91061_.wvu.Rows" localSheetId="3" hidden="1">'Sch-1'!#REF!</definedName>
    <definedName name="Z_EF525F2E_18DE_47FD_A864_6F2A2CA91061_.wvu.Rows" localSheetId="5" hidden="1">'Sch-2'!#REF!</definedName>
    <definedName name="Z_EFF9997F_F423_457E_8339_C5D06689EC0D_.wvu.Cols" localSheetId="12" hidden="1">Discount!$I:$O</definedName>
    <definedName name="Z_EFF9997F_F423_457E_8339_C5D06689EC0D_.wvu.Cols" localSheetId="3" hidden="1">'Sch-1'!$M:$Q</definedName>
    <definedName name="Z_EFF9997F_F423_457E_8339_C5D06689EC0D_.wvu.Cols" localSheetId="4" hidden="1">'Sch-1 Dis'!$K:$K</definedName>
    <definedName name="Z_EFF9997F_F423_457E_8339_C5D06689EC0D_.wvu.Cols" localSheetId="5" hidden="1">'Sch-2'!$I:$J</definedName>
    <definedName name="Z_EFF9997F_F423_457E_8339_C5D06689EC0D_.wvu.PrintArea" localSheetId="16" hidden="1">'Bid Form 2nd Envelope'!$A$1:$F$49</definedName>
    <definedName name="Z_EFF9997F_F423_457E_8339_C5D06689EC0D_.wvu.PrintArea" localSheetId="1" hidden="1">Cover!$B$1:$E$15</definedName>
    <definedName name="Z_EFF9997F_F423_457E_8339_C5D06689EC0D_.wvu.PrintArea" localSheetId="12" hidden="1">Discount!$A$2:$G$39</definedName>
    <definedName name="Z_EFF9997F_F423_457E_8339_C5D06689EC0D_.wvu.PrintArea" localSheetId="14" hidden="1">'Entry Tax'!$A$1:$E$16</definedName>
    <definedName name="Z_EFF9997F_F423_457E_8339_C5D06689EC0D_.wvu.PrintArea" localSheetId="2" hidden="1">'Names of Bidder'!$B$1:$D$22</definedName>
    <definedName name="Z_EFF9997F_F423_457E_8339_C5D06689EC0D_.wvu.PrintArea" localSheetId="13" hidden="1">Octroi!$A$1:$E$16</definedName>
    <definedName name="Z_EFF9997F_F423_457E_8339_C5D06689EC0D_.wvu.PrintArea" localSheetId="15" hidden="1">'Other Taxes &amp; Duties'!$A$1:$F$16</definedName>
    <definedName name="Z_EFF9997F_F423_457E_8339_C5D06689EC0D_.wvu.PrintArea" localSheetId="17" hidden="1">'Q &amp; C'!$A$1:$F$43</definedName>
    <definedName name="Z_EFF9997F_F423_457E_8339_C5D06689EC0D_.wvu.PrintArea" localSheetId="3" hidden="1">'Sch-1'!$A$1:$K$26</definedName>
    <definedName name="Z_EFF9997F_F423_457E_8339_C5D06689EC0D_.wvu.PrintArea" localSheetId="4" hidden="1">'Sch-1 Dis'!$A$1:$H$32</definedName>
    <definedName name="Z_EFF9997F_F423_457E_8339_C5D06689EC0D_.wvu.PrintArea" localSheetId="5" hidden="1">'Sch-2'!$A$1:$G$25</definedName>
    <definedName name="Z_EFF9997F_F423_457E_8339_C5D06689EC0D_.wvu.PrintArea" localSheetId="6" hidden="1">'Sch-2 Dis'!$A$1:$G$24</definedName>
    <definedName name="Z_EFF9997F_F423_457E_8339_C5D06689EC0D_.wvu.PrintArea" localSheetId="7" hidden="1">'Sch-3'!$A$1:$E$22</definedName>
    <definedName name="Z_EFF9997F_F423_457E_8339_C5D06689EC0D_.wvu.PrintArea" localSheetId="9" hidden="1">'Sch-4'!$A$1:$D$23</definedName>
    <definedName name="Z_EFF9997F_F423_457E_8339_C5D06689EC0D_.wvu.PrintArea" localSheetId="8" hidden="1">'Sch-4 Dis'!$A$1:$E$44</definedName>
    <definedName name="Z_EFF9997F_F423_457E_8339_C5D06689EC0D_.wvu.PrintArea" localSheetId="10" hidden="1">'Sch-5 After Discount'!$A$1:$D$28</definedName>
    <definedName name="Z_EFF9997F_F423_457E_8339_C5D06689EC0D_.wvu.PrintArea" localSheetId="11" hidden="1">'Sch-6 Dis'!$A$1:$F$28</definedName>
    <definedName name="Z_EFF9997F_F423_457E_8339_C5D06689EC0D_.wvu.PrintArea" localSheetId="18" hidden="1">'T &amp; D'!$A$1:$E$12</definedName>
    <definedName name="Z_EFF9997F_F423_457E_8339_C5D06689EC0D_.wvu.PrintTitles" localSheetId="3" hidden="1">'Sch-1'!$15:$17</definedName>
    <definedName name="Z_EFF9997F_F423_457E_8339_C5D06689EC0D_.wvu.PrintTitles" localSheetId="4" hidden="1">'Sch-1 Dis'!$15:$17</definedName>
    <definedName name="Z_EFF9997F_F423_457E_8339_C5D06689EC0D_.wvu.PrintTitles" localSheetId="5" hidden="1">'Sch-2'!$13:$15</definedName>
    <definedName name="Z_EFF9997F_F423_457E_8339_C5D06689EC0D_.wvu.PrintTitles" localSheetId="6" hidden="1">'Sch-2 Dis'!$13:$15</definedName>
    <definedName name="Z_EFF9997F_F423_457E_8339_C5D06689EC0D_.wvu.PrintTitles" localSheetId="7" hidden="1">'Sch-3'!$3:$13</definedName>
    <definedName name="Z_EFF9997F_F423_457E_8339_C5D06689EC0D_.wvu.PrintTitles" localSheetId="9" hidden="1">'Sch-4'!$3:$13</definedName>
    <definedName name="Z_EFF9997F_F423_457E_8339_C5D06689EC0D_.wvu.PrintTitles" localSheetId="8" hidden="1">'Sch-4 Dis'!$3:$13</definedName>
    <definedName name="Z_EFF9997F_F423_457E_8339_C5D06689EC0D_.wvu.PrintTitles" localSheetId="10" hidden="1">'Sch-5 After Discount'!$3:$13</definedName>
    <definedName name="Z_EFF9997F_F423_457E_8339_C5D06689EC0D_.wvu.PrintTitles" localSheetId="11" hidden="1">'Sch-6 Dis'!$14:$14</definedName>
    <definedName name="Z_EFF9997F_F423_457E_8339_C5D06689EC0D_.wvu.Rows" localSheetId="0" hidden="1">'Basic Data'!$11:$12</definedName>
    <definedName name="Z_EFF9997F_F423_457E_8339_C5D06689EC0D_.wvu.Rows" localSheetId="16" hidden="1">'Bid Form 2nd Envelope'!#REF!</definedName>
    <definedName name="Z_EFF9997F_F423_457E_8339_C5D06689EC0D_.wvu.Rows" localSheetId="1" hidden="1">Cover!$7:$7,Cover!$10:$10</definedName>
    <definedName name="Z_EFF9997F_F423_457E_8339_C5D06689EC0D_.wvu.Rows" localSheetId="12" hidden="1">Discount!$19:$19,Discount!#REF!,Discount!$23:$23,Discount!#REF!</definedName>
    <definedName name="Z_FA8C7114_2E15_4727_B4B0_927BCE12D1A6_.wvu.Cols" localSheetId="12" hidden="1">Discount!$I:$O</definedName>
    <definedName name="Z_FA8C7114_2E15_4727_B4B0_927BCE12D1A6_.wvu.Cols" localSheetId="3" hidden="1">'Sch-1'!$K:$T</definedName>
    <definedName name="Z_FA8C7114_2E15_4727_B4B0_927BCE12D1A6_.wvu.Cols" localSheetId="4" hidden="1">'Sch-1 Dis'!$K:$K</definedName>
    <definedName name="Z_FA8C7114_2E15_4727_B4B0_927BCE12D1A6_.wvu.Cols" localSheetId="5" hidden="1">'Sch-2'!$I:$J</definedName>
    <definedName name="Z_FA8C7114_2E15_4727_B4B0_927BCE12D1A6_.wvu.Cols" localSheetId="7" hidden="1">'Sch-3'!$F:$K</definedName>
    <definedName name="Z_FA8C7114_2E15_4727_B4B0_927BCE12D1A6_.wvu.PrintArea" localSheetId="16" hidden="1">'Bid Form 2nd Envelope'!$A$1:$F$49</definedName>
    <definedName name="Z_FA8C7114_2E15_4727_B4B0_927BCE12D1A6_.wvu.PrintArea" localSheetId="1" hidden="1">Cover!$B$1:$E$15</definedName>
    <definedName name="Z_FA8C7114_2E15_4727_B4B0_927BCE12D1A6_.wvu.PrintArea" localSheetId="12" hidden="1">Discount!$A$2:$G$39</definedName>
    <definedName name="Z_FA8C7114_2E15_4727_B4B0_927BCE12D1A6_.wvu.PrintArea" localSheetId="14" hidden="1">'Entry Tax'!$A$1:$E$16</definedName>
    <definedName name="Z_FA8C7114_2E15_4727_B4B0_927BCE12D1A6_.wvu.PrintArea" localSheetId="2" hidden="1">'Names of Bidder'!$B$1:$D$22</definedName>
    <definedName name="Z_FA8C7114_2E15_4727_B4B0_927BCE12D1A6_.wvu.PrintArea" localSheetId="13" hidden="1">Octroi!$A$1:$E$16</definedName>
    <definedName name="Z_FA8C7114_2E15_4727_B4B0_927BCE12D1A6_.wvu.PrintArea" localSheetId="15" hidden="1">'Other Taxes &amp; Duties'!$A$1:$F$16</definedName>
    <definedName name="Z_FA8C7114_2E15_4727_B4B0_927BCE12D1A6_.wvu.PrintArea" localSheetId="17" hidden="1">'Q &amp; C'!$A$1:$F$43</definedName>
    <definedName name="Z_FA8C7114_2E15_4727_B4B0_927BCE12D1A6_.wvu.PrintArea" localSheetId="3" hidden="1">'Sch-1'!$A$1:$K$26</definedName>
    <definedName name="Z_FA8C7114_2E15_4727_B4B0_927BCE12D1A6_.wvu.PrintArea" localSheetId="4" hidden="1">'Sch-1 Dis'!$A$1:$H$32</definedName>
    <definedName name="Z_FA8C7114_2E15_4727_B4B0_927BCE12D1A6_.wvu.PrintArea" localSheetId="5" hidden="1">'Sch-2'!$A$1:$G$25</definedName>
    <definedName name="Z_FA8C7114_2E15_4727_B4B0_927BCE12D1A6_.wvu.PrintArea" localSheetId="6" hidden="1">'Sch-2 Dis'!$A$1:$G$24</definedName>
    <definedName name="Z_FA8C7114_2E15_4727_B4B0_927BCE12D1A6_.wvu.PrintArea" localSheetId="7" hidden="1">'Sch-3'!$A$1:$E$22</definedName>
    <definedName name="Z_FA8C7114_2E15_4727_B4B0_927BCE12D1A6_.wvu.PrintArea" localSheetId="9" hidden="1">'Sch-4'!$A$1:$D$23</definedName>
    <definedName name="Z_FA8C7114_2E15_4727_B4B0_927BCE12D1A6_.wvu.PrintArea" localSheetId="8" hidden="1">'Sch-4 Dis'!$A$1:$E$44</definedName>
    <definedName name="Z_FA8C7114_2E15_4727_B4B0_927BCE12D1A6_.wvu.PrintArea" localSheetId="10" hidden="1">'Sch-5 After Discount'!$A$1:$D$28</definedName>
    <definedName name="Z_FA8C7114_2E15_4727_B4B0_927BCE12D1A6_.wvu.PrintArea" localSheetId="11" hidden="1">'Sch-6 Dis'!$A$1:$F$28</definedName>
    <definedName name="Z_FA8C7114_2E15_4727_B4B0_927BCE12D1A6_.wvu.PrintArea" localSheetId="18" hidden="1">'T &amp; D'!$A$1:$E$12</definedName>
    <definedName name="Z_FA8C7114_2E15_4727_B4B0_927BCE12D1A6_.wvu.PrintTitles" localSheetId="3" hidden="1">'Sch-1'!$15:$17</definedName>
    <definedName name="Z_FA8C7114_2E15_4727_B4B0_927BCE12D1A6_.wvu.PrintTitles" localSheetId="4" hidden="1">'Sch-1 Dis'!$15:$17</definedName>
    <definedName name="Z_FA8C7114_2E15_4727_B4B0_927BCE12D1A6_.wvu.PrintTitles" localSheetId="5" hidden="1">'Sch-2'!$13:$15</definedName>
    <definedName name="Z_FA8C7114_2E15_4727_B4B0_927BCE12D1A6_.wvu.PrintTitles" localSheetId="6" hidden="1">'Sch-2 Dis'!$13:$15</definedName>
    <definedName name="Z_FA8C7114_2E15_4727_B4B0_927BCE12D1A6_.wvu.PrintTitles" localSheetId="7" hidden="1">'Sch-3'!$3:$13</definedName>
    <definedName name="Z_FA8C7114_2E15_4727_B4B0_927BCE12D1A6_.wvu.PrintTitles" localSheetId="9" hidden="1">'Sch-4'!$3:$13</definedName>
    <definedName name="Z_FA8C7114_2E15_4727_B4B0_927BCE12D1A6_.wvu.PrintTitles" localSheetId="8" hidden="1">'Sch-4 Dis'!$3:$13</definedName>
    <definedName name="Z_FA8C7114_2E15_4727_B4B0_927BCE12D1A6_.wvu.PrintTitles" localSheetId="10" hidden="1">'Sch-5 After Discount'!$3:$13</definedName>
    <definedName name="Z_FA8C7114_2E15_4727_B4B0_927BCE12D1A6_.wvu.PrintTitles" localSheetId="11" hidden="1">'Sch-6 Dis'!$14:$14</definedName>
    <definedName name="Z_FA8C7114_2E15_4727_B4B0_927BCE12D1A6_.wvu.Rows" localSheetId="0" hidden="1">'Basic Data'!$11:$12</definedName>
    <definedName name="Z_FA8C7114_2E15_4727_B4B0_927BCE12D1A6_.wvu.Rows" localSheetId="16" hidden="1">'Bid Form 2nd Envelope'!#REF!,'Bid Form 2nd Envelope'!$31:$31</definedName>
    <definedName name="Z_FA8C7114_2E15_4727_B4B0_927BCE12D1A6_.wvu.Rows" localSheetId="1" hidden="1">Cover!$7:$7,Cover!$10:$10</definedName>
    <definedName name="Z_FA8C7114_2E15_4727_B4B0_927BCE12D1A6_.wvu.Rows" localSheetId="12" hidden="1">Discount!$19:$19,Discount!#REF!,Discount!$23:$23,Discount!#REF!,Discount!$25:$29</definedName>
    <definedName name="Z_FA8C7114_2E15_4727_B4B0_927BCE12D1A6_.wvu.Rows" localSheetId="2" hidden="1">'Names of Bidder'!$6:$6</definedName>
    <definedName name="Z_FE49A1A8_589E_4C61_B5F2_2DC8472D06ED_.wvu.Cols" localSheetId="12" hidden="1">Discount!$I:$O</definedName>
    <definedName name="Z_FE49A1A8_589E_4C61_B5F2_2DC8472D06ED_.wvu.Cols" localSheetId="3" hidden="1">'Sch-1'!$M:$Q</definedName>
    <definedName name="Z_FE49A1A8_589E_4C61_B5F2_2DC8472D06ED_.wvu.Cols" localSheetId="4" hidden="1">'Sch-1 Dis'!$K:$K</definedName>
    <definedName name="Z_FE49A1A8_589E_4C61_B5F2_2DC8472D06ED_.wvu.Cols" localSheetId="5" hidden="1">'Sch-2'!$I:$J</definedName>
    <definedName name="Z_FE49A1A8_589E_4C61_B5F2_2DC8472D06ED_.wvu.PrintArea" localSheetId="16" hidden="1">'Bid Form 2nd Envelope'!$A$1:$F$49</definedName>
    <definedName name="Z_FE49A1A8_589E_4C61_B5F2_2DC8472D06ED_.wvu.PrintArea" localSheetId="1" hidden="1">Cover!$B$1:$E$15</definedName>
    <definedName name="Z_FE49A1A8_589E_4C61_B5F2_2DC8472D06ED_.wvu.PrintArea" localSheetId="12" hidden="1">Discount!$A$2:$G$39</definedName>
    <definedName name="Z_FE49A1A8_589E_4C61_B5F2_2DC8472D06ED_.wvu.PrintArea" localSheetId="14" hidden="1">'Entry Tax'!$A$1:$E$16</definedName>
    <definedName name="Z_FE49A1A8_589E_4C61_B5F2_2DC8472D06ED_.wvu.PrintArea" localSheetId="2" hidden="1">'Names of Bidder'!$B$1:$D$22</definedName>
    <definedName name="Z_FE49A1A8_589E_4C61_B5F2_2DC8472D06ED_.wvu.PrintArea" localSheetId="13" hidden="1">Octroi!$A$1:$E$16</definedName>
    <definedName name="Z_FE49A1A8_589E_4C61_B5F2_2DC8472D06ED_.wvu.PrintArea" localSheetId="15" hidden="1">'Other Taxes &amp; Duties'!$A$1:$F$16</definedName>
    <definedName name="Z_FE49A1A8_589E_4C61_B5F2_2DC8472D06ED_.wvu.PrintArea" localSheetId="17" hidden="1">'Q &amp; C'!$A$1:$F$43</definedName>
    <definedName name="Z_FE49A1A8_589E_4C61_B5F2_2DC8472D06ED_.wvu.PrintArea" localSheetId="3" hidden="1">'Sch-1'!$A$1:$K$28</definedName>
    <definedName name="Z_FE49A1A8_589E_4C61_B5F2_2DC8472D06ED_.wvu.PrintArea" localSheetId="4" hidden="1">'Sch-1 Dis'!$A$1:$H$32</definedName>
    <definedName name="Z_FE49A1A8_589E_4C61_B5F2_2DC8472D06ED_.wvu.PrintArea" localSheetId="5" hidden="1">'Sch-2'!$A$1:$G$25</definedName>
    <definedName name="Z_FE49A1A8_589E_4C61_B5F2_2DC8472D06ED_.wvu.PrintArea" localSheetId="6" hidden="1">'Sch-2 Dis'!$A$1:$G$24</definedName>
    <definedName name="Z_FE49A1A8_589E_4C61_B5F2_2DC8472D06ED_.wvu.PrintArea" localSheetId="7" hidden="1">'Sch-3'!$A$1:$E$22</definedName>
    <definedName name="Z_FE49A1A8_589E_4C61_B5F2_2DC8472D06ED_.wvu.PrintArea" localSheetId="9" hidden="1">'Sch-4'!$A$1:$D$24</definedName>
    <definedName name="Z_FE49A1A8_589E_4C61_B5F2_2DC8472D06ED_.wvu.PrintArea" localSheetId="8" hidden="1">'Sch-4 Dis'!$A$1:$E$44</definedName>
    <definedName name="Z_FE49A1A8_589E_4C61_B5F2_2DC8472D06ED_.wvu.PrintArea" localSheetId="10" hidden="1">'Sch-5 After Discount'!$A$1:$D$28</definedName>
    <definedName name="Z_FE49A1A8_589E_4C61_B5F2_2DC8472D06ED_.wvu.PrintArea" localSheetId="11" hidden="1">'Sch-6 Dis'!$A$1:$F$28</definedName>
    <definedName name="Z_FE49A1A8_589E_4C61_B5F2_2DC8472D06ED_.wvu.PrintArea" localSheetId="18" hidden="1">'T &amp; D'!$A$1:$E$12</definedName>
    <definedName name="Z_FE49A1A8_589E_4C61_B5F2_2DC8472D06ED_.wvu.PrintTitles" localSheetId="3" hidden="1">'Sch-1'!$15:$17</definedName>
    <definedName name="Z_FE49A1A8_589E_4C61_B5F2_2DC8472D06ED_.wvu.PrintTitles" localSheetId="4" hidden="1">'Sch-1 Dis'!$15:$17</definedName>
    <definedName name="Z_FE49A1A8_589E_4C61_B5F2_2DC8472D06ED_.wvu.PrintTitles" localSheetId="5" hidden="1">'Sch-2'!$13:$15</definedName>
    <definedName name="Z_FE49A1A8_589E_4C61_B5F2_2DC8472D06ED_.wvu.PrintTitles" localSheetId="6" hidden="1">'Sch-2 Dis'!$13:$15</definedName>
    <definedName name="Z_FE49A1A8_589E_4C61_B5F2_2DC8472D06ED_.wvu.PrintTitles" localSheetId="7" hidden="1">'Sch-3'!$3:$13</definedName>
    <definedName name="Z_FE49A1A8_589E_4C61_B5F2_2DC8472D06ED_.wvu.PrintTitles" localSheetId="9" hidden="1">'Sch-4'!$3:$13</definedName>
    <definedName name="Z_FE49A1A8_589E_4C61_B5F2_2DC8472D06ED_.wvu.PrintTitles" localSheetId="8" hidden="1">'Sch-4 Dis'!$3:$13</definedName>
    <definedName name="Z_FE49A1A8_589E_4C61_B5F2_2DC8472D06ED_.wvu.PrintTitles" localSheetId="10" hidden="1">'Sch-5 After Discount'!$3:$13</definedName>
    <definedName name="Z_FE49A1A8_589E_4C61_B5F2_2DC8472D06ED_.wvu.PrintTitles" localSheetId="11" hidden="1">'Sch-6 Dis'!$14:$14</definedName>
    <definedName name="Z_FE49A1A8_589E_4C61_B5F2_2DC8472D06ED_.wvu.Rows" localSheetId="0" hidden="1">'Basic Data'!$11:$12</definedName>
    <definedName name="Z_FE49A1A8_589E_4C61_B5F2_2DC8472D06ED_.wvu.Rows" localSheetId="16" hidden="1">'Bid Form 2nd Envelope'!#REF!</definedName>
    <definedName name="Z_FE49A1A8_589E_4C61_B5F2_2DC8472D06ED_.wvu.Rows" localSheetId="1" hidden="1">Cover!$7:$7,Cover!$10:$10</definedName>
    <definedName name="Z_FE49A1A8_589E_4C61_B5F2_2DC8472D06ED_.wvu.Rows" localSheetId="12" hidden="1">Discount!$19:$19,Discount!#REF!,Discount!$23:$23,Discount!#REF!,Discount!$28:$29</definedName>
    <definedName name="Z_FE49A1A8_589E_4C61_B5F2_2DC8472D06ED_.wvu.Rows" localSheetId="3" hidden="1">'Sch-1'!#REF!</definedName>
    <definedName name="Z_FE49A1A8_589E_4C61_B5F2_2DC8472D06ED_.wvu.Rows" localSheetId="5" hidden="1">'Sch-2'!#REF!</definedName>
  </definedNames>
  <calcPr calcId="152511"/>
  <customWorkbookViews>
    <customWorkbookView name="S3-Kushal Khodake - Personal View" guid="{22581B22-4535-40E8-AE84-3A56DECE0C04}" mergeInterval="0" personalView="1" maximized="1" xWindow="-8" yWindow="-8" windowWidth="1382" windowHeight="744" tabRatio="653" activeSheetId="19" showComments="commIndAndComment"/>
    <customWorkbookView name="Sandeep Panwar {संदीप पंवार} - Personal View" guid="{01BD8524-9381-4704-9D50-6C848948AE22}" mergeInterval="0" personalView="1" maximized="1" xWindow="-8" yWindow="-8" windowWidth="1936" windowHeight="1048" tabRatio="653" activeSheetId="19"/>
    <customWorkbookView name="Ankit Vaishnav {अंकित वैष्णव} - Personal View" guid="{87981F99-33D2-48F3-9138-10E7D5F1DFD3}" mergeInterval="0" personalView="1" maximized="1" xWindow="-8" yWindow="-8" windowWidth="1936" windowHeight="1048" tabRatio="875" activeSheetId="19"/>
    <customWorkbookView name="Kamal  Kumar Rathore {कमल कुमार राठौर} - Personal View" guid="{2BA1F3A4-7362-4C75-9E02-FB6308B23F40}" mergeInterval="0" personalView="1" maximized="1" xWindow="-8" yWindow="-8" windowWidth="1936" windowHeight="1056" tabRatio="875" activeSheetId="2"/>
    <customWorkbookView name="Himanshu Mittal {Himanshu Mittal} - Personal View" guid="{88CDEBAE-8E08-4224-B529-C4120559940A}" mergeInterval="0" personalView="1" maximized="1" xWindow="-9" yWindow="-9" windowWidth="1938" windowHeight="1048" tabRatio="875" activeSheetId="4"/>
    <customWorkbookView name="Ram Lal {Ram Lal} - Personal View" guid="{A8D67B77-0FCD-43C6-B55F-10F11F3996C9}" mergeInterval="0" personalView="1" maximized="1" xWindow="-8" yWindow="-8" windowWidth="1936" windowHeight="1056" tabRatio="875" activeSheetId="19"/>
    <customWorkbookView name="Parveen Kumar {प्रवीन सलूजा} - Personal View" guid="{2B22B4D9-734E-466D-B6F8-DF61D532EF69}" mergeInterval="0" personalView="1" maximized="1" windowWidth="1916" windowHeight="803" tabRatio="875" activeSheetId="9"/>
    <customWorkbookView name="Parveen Saluja - Personal View" guid="{7781E931-9022-448B-8CEA-16A952A0B08B}" mergeInterval="0" personalView="1" maximized="1" windowWidth="1362" windowHeight="543" tabRatio="875" activeSheetId="9"/>
    <customWorkbookView name="MANUJI CHAUBEY - Personal View" guid="{FE49A1A8-589E-4C61-B5F2-2DC8472D06ED}" mergeInterval="0" personalView="1" maximized="1" windowWidth="1362" windowHeight="556" tabRatio="875" activeSheetId="13"/>
    <customWorkbookView name="02405 - Personal View" guid="{EF525F2E-18DE-47FD-A864-6F2A2CA91061}" mergeInterval="0" personalView="1" maximized="1" xWindow="1" yWindow="1" windowWidth="1362" windowHeight="538" tabRatio="875" activeSheetId="2"/>
    <customWorkbookView name="Arun Tiwari         - Personal View" guid="{9C0E3A54-A1E4-4406-967B-FE168F751196}" mergeInterval="0" personalView="1" maximized="1" xWindow="1" yWindow="1" windowWidth="1362" windowHeight="496" tabRatio="875" activeSheetId="4" showComments="commIndAndComment"/>
    <customWorkbookView name="01487 - Personal View" guid="{E95B21C1-D936-4435-AF6F-90CF0B6A7506}" mergeInterval="0" personalView="1" maximized="1" windowWidth="1362" windowHeight="509" activeSheetId="19"/>
    <customWorkbookView name="Ajay - Personal View" guid="{B0EE7D76-5806-4718-BDAD-3A3EA691E5E4}" mergeInterval="0" personalView="1" maximized="1" xWindow="1" yWindow="1" windowWidth="1280" windowHeight="547" activeSheetId="11"/>
    <customWorkbookView name="00398 - Personal View" guid="{696D9240-6693-44E8-B9A4-2BFADD101EE2}" mergeInterval="0" personalView="1" maximized="1" xWindow="1" yWindow="1" windowWidth="1366" windowHeight="538" activeSheetId="2"/>
    <customWorkbookView name="20074 - Personal View" guid="{4F65FF32-EC61-4022-A399-2986D7B6B8B3}" mergeInterval="0" personalView="1" maximized="1" windowWidth="1020" windowHeight="568" activeSheetId="1"/>
    <customWorkbookView name="01209 - Personal View" guid="{58D82F59-8CF6-455F-B9F4-081499FDF243}" mergeInterval="0" personalView="1" maximized="1" xWindow="1" yWindow="1" windowWidth="1366" windowHeight="538" activeSheetId="2" showComments="commIndAndComment"/>
    <customWorkbookView name="admin - Personal View" guid="{B1277D53-29D6-4226-81E2-084FB62977B6}" mergeInterval="0" personalView="1" maximized="1" xWindow="1" yWindow="1" windowWidth="1024" windowHeight="538" activeSheetId="2"/>
    <customWorkbookView name="sanjoy das - Personal View" guid="{C39F923C-6CD3-45D8-86F8-6C4D806DDD7E}" mergeInterval="0" personalView="1" maximized="1" xWindow="1" yWindow="1" windowWidth="1280" windowHeight="762" activeSheetId="15"/>
    <customWorkbookView name="20587 - Personal View" guid="{9CA44E70-650F-49CD-967F-298619682CA2}" mergeInterval="0" personalView="1" maximized="1" xWindow="1" yWindow="1" windowWidth="1362" windowHeight="538" tabRatio="875" activeSheetId="2"/>
    <customWorkbookView name="00863 - Personal View" guid="{42E48991-4351-4471-8AF6-A35D24AE57E4}" mergeInterval="0" personalView="1" maximized="1" xWindow="1" yWindow="1" windowWidth="1366" windowHeight="577" tabRatio="875" activeSheetId="19"/>
    <customWorkbookView name="01758 - Personal View" guid="{5A07DBA2-29FE-46EA-8A64-6BF1FB7295C8}" mergeInterval="0" personalView="1" maximized="1" windowWidth="1020" windowHeight="596" tabRatio="875" activeSheetId="16"/>
    <customWorkbookView name="60001209 - Personal View" guid="{BE00177C-666B-4CCB-B6AF-EE8409A04F15}" mergeInterval="0" personalView="1" maximized="1" xWindow="1" yWindow="1" windowWidth="1362" windowHeight="538" tabRatio="875" activeSheetId="2"/>
    <customWorkbookView name="60001290 - Personal View" guid="{8020169D-1904-4071-9010-34C6BAD35472}" mergeInterval="0" personalView="1" maximized="1" xWindow="1" yWindow="1" windowWidth="1360" windowHeight="538" tabRatio="875" activeSheetId="19"/>
    <customWorkbookView name="60001855 - Personal View" guid="{EFF9997F-F423-457E-8339-C5D06689EC0D}" mergeInterval="0" personalView="1" maximized="1" windowWidth="1362" windowHeight="489" tabRatio="875" activeSheetId="2"/>
    <customWorkbookView name="Kaushalendra Singh - Personal View" guid="{D39E83F3-4061-47C5-8153-10B7C21D208A}" mergeInterval="0" personalView="1" maximized="1" windowWidth="1020" windowHeight="409" tabRatio="875" activeSheetId="12"/>
    <customWorkbookView name="A K Singh - Personal View" guid="{D963BE1A-1920-4E18-8F54-07F354CCE224}" mergeInterval="0" personalView="1" maximized="1" windowWidth="1276" windowHeight="798" tabRatio="875" activeSheetId="13" showComments="commIndAndComment"/>
    <customWorkbookView name="Prashanth Kumar Gade {प्रशांत जि} - Personal View" guid="{D545044E-B7FF-408B-A291-2187C526EC3D}" mergeInterval="0" personalView="1" maximized="1" windowWidth="1916" windowHeight="794" tabRatio="875" activeSheetId="15" showComments="commIndAndComment"/>
    <customWorkbookView name="Akhilesh Kumar Singh {अखिलेश कुमार सिंह} - Personal View" guid="{883F4F4D-A630-4132-B676-8201FF751979}" mergeInterval="0" personalView="1" maximized="1" windowWidth="1916" windowHeight="854" tabRatio="875" activeSheetId="4"/>
    <customWorkbookView name="Umesh Kumar Yadav {उमेश कुमार यादव} - Personal View" guid="{FA8C7114-2E15-4727-B4B0-927BCE12D1A6}" mergeInterval="0" personalView="1" maximized="1" windowWidth="1916" windowHeight="814" tabRatio="875" activeSheetId="4" showComments="commIndAndComment"/>
    <customWorkbookView name="Rahul {Rahul} - Personal View" guid="{483DCDBB-D1CA-4B11-85F4-FA65A96DCE29}" mergeInterval="0" personalView="1" maximized="1" windowWidth="1916" windowHeight="774" tabRatio="875" activeSheetId="19"/>
    <customWorkbookView name="Ram Lal - Personal View" guid="{97EFF801-2C6F-4063-9981-A39996328FAC}" mergeInterval="0" personalView="1" maximized="1" windowWidth="1362" windowHeight="542" tabRatio="875" activeSheetId="8"/>
    <customWorkbookView name="Kapil Mandil {कपिल मंडिल} - Personal View" guid="{585A669F-29FF-4D0D-B50C-5C677FB93FEB}" mergeInterval="0" personalView="1" maximized="1" xWindow="-9" yWindow="-9" windowWidth="1938" windowHeight="1048" tabRatio="875" activeSheetId="19"/>
    <customWorkbookView name="Rahul Mendhe {Rahul Mendhe} - Personal View" guid="{804C0530-632A-4E06-A9A2-093B6503F55F}" mergeInterval="0" personalView="1" maximized="1" xWindow="-8" yWindow="-8" windowWidth="1936" windowHeight="1056" tabRatio="875" activeSheetId="2"/>
    <customWorkbookView name="Venkatesh Karri {वेंकटेश कर्री} - Personal View" guid="{5C772B04-11E1-4A74-9F43-9A74EF38E5E2}" mergeInterval="0" personalView="1" maximized="1" xWindow="-8" yWindow="-8" windowWidth="1936" windowHeight="1056" tabRatio="875" activeSheetId="12"/>
    <customWorkbookView name="Jasminder Singh Bhatia {जसमिंदर सिंह} - Personal View" guid="{65BDA0F1-6D38-4874-87A2-19D645CD5B6D}" mergeInterval="0" personalView="1" maximized="1" xWindow="-8" yWindow="-8" windowWidth="1936" windowHeight="1056" tabRatio="653" activeSheetId="2"/>
  </customWorkbookViews>
</workbook>
</file>

<file path=xl/calcChain.xml><?xml version="1.0" encoding="utf-8"?>
<calcChain xmlns="http://schemas.openxmlformats.org/spreadsheetml/2006/main">
  <c r="G35" i="15" l="1"/>
  <c r="B8" i="11" l="1"/>
  <c r="B9" i="11"/>
  <c r="G15" i="15" l="1"/>
  <c r="D15" i="9"/>
  <c r="J18" i="4" l="1"/>
  <c r="G22" i="15" s="1"/>
  <c r="D15" i="11" l="1"/>
  <c r="D16" i="9"/>
  <c r="D19" i="11" s="1"/>
  <c r="F18" i="4"/>
  <c r="J19" i="4"/>
  <c r="D15" i="12" s="1"/>
  <c r="D19" i="12" l="1"/>
  <c r="J25" i="4"/>
  <c r="F37" i="19" s="1"/>
  <c r="J26" i="4"/>
  <c r="F38" i="15"/>
  <c r="F37" i="15"/>
  <c r="C38" i="15"/>
  <c r="C37" i="15"/>
  <c r="D25" i="12"/>
  <c r="D24" i="12"/>
  <c r="B25" i="12"/>
  <c r="B24" i="12"/>
  <c r="B11" i="12"/>
  <c r="B10" i="12"/>
  <c r="B9" i="12"/>
  <c r="B8" i="12"/>
  <c r="D22" i="11"/>
  <c r="D21" i="11"/>
  <c r="B22" i="11"/>
  <c r="B21" i="11"/>
  <c r="B11" i="11"/>
  <c r="B10" i="11"/>
  <c r="B11" i="9"/>
  <c r="B10" i="9"/>
  <c r="B9" i="9"/>
  <c r="B8" i="9"/>
  <c r="E21" i="9"/>
  <c r="E20" i="9"/>
  <c r="B21" i="9"/>
  <c r="B20" i="9"/>
  <c r="B22" i="6"/>
  <c r="B21" i="6"/>
  <c r="G22" i="6"/>
  <c r="G21" i="6"/>
  <c r="B11" i="6"/>
  <c r="B10" i="6"/>
  <c r="B9" i="6"/>
  <c r="B8" i="6"/>
  <c r="A3" i="6"/>
  <c r="B1" i="3"/>
  <c r="A1" i="6"/>
  <c r="B2" i="3"/>
  <c r="A1" i="4" s="1"/>
  <c r="A3" i="4"/>
  <c r="B26" i="4"/>
  <c r="B40" i="19" s="1"/>
  <c r="B25" i="4"/>
  <c r="B6" i="19" s="1"/>
  <c r="B11" i="4"/>
  <c r="B10" i="4"/>
  <c r="B9" i="4"/>
  <c r="B8" i="4"/>
  <c r="B39" i="19" l="1"/>
  <c r="D17" i="6" l="1"/>
  <c r="E17" i="6"/>
  <c r="G17" i="6" s="1"/>
  <c r="C17" i="6"/>
  <c r="B17" i="6"/>
  <c r="A17" i="6"/>
  <c r="G24" i="15" l="1"/>
  <c r="G16" i="15"/>
  <c r="G18" i="6"/>
  <c r="D17" i="12" s="1"/>
  <c r="D21" i="12" s="1"/>
  <c r="I15" i="15" l="1"/>
  <c r="J15" i="15" s="1"/>
  <c r="I16" i="15"/>
  <c r="H1" i="21"/>
  <c r="H2" i="21"/>
  <c r="H3" i="21"/>
  <c r="H4" i="21"/>
  <c r="H5" i="21"/>
  <c r="D8" i="20"/>
  <c r="F8" i="20" s="1"/>
  <c r="F9" i="20"/>
  <c r="D18" i="20"/>
  <c r="L28" i="20" s="1"/>
  <c r="K28" i="20" s="1"/>
  <c r="D21" i="20"/>
  <c r="F21" i="20" s="1"/>
  <c r="J24" i="20"/>
  <c r="J1" i="21" s="1"/>
  <c r="G25" i="20"/>
  <c r="G2" i="21" s="1"/>
  <c r="J25" i="20"/>
  <c r="J2" i="21" s="1"/>
  <c r="G26" i="20"/>
  <c r="J26" i="20"/>
  <c r="J3" i="21" s="1"/>
  <c r="G27" i="20"/>
  <c r="G4" i="21" s="1"/>
  <c r="G28" i="20"/>
  <c r="G5" i="21" s="1"/>
  <c r="Z1" i="19"/>
  <c r="A8" i="19"/>
  <c r="B3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J16" i="15"/>
  <c r="I19" i="15"/>
  <c r="J19" i="15" s="1"/>
  <c r="J22" i="15"/>
  <c r="I23" i="15"/>
  <c r="J23" i="15"/>
  <c r="J24" i="15"/>
  <c r="J29" i="15"/>
  <c r="O4" i="14"/>
  <c r="O5" i="14"/>
  <c r="A6" i="14"/>
  <c r="O6" i="14"/>
  <c r="O8" i="14"/>
  <c r="A16" i="14"/>
  <c r="B16" i="14"/>
  <c r="C16" i="14"/>
  <c r="D16" i="14"/>
  <c r="A17" i="14"/>
  <c r="B17" i="14"/>
  <c r="C17" i="14"/>
  <c r="D17" i="14"/>
  <c r="A18" i="14"/>
  <c r="B18" i="14"/>
  <c r="C18" i="14"/>
  <c r="D18" i="14"/>
  <c r="A19" i="14"/>
  <c r="B19" i="14"/>
  <c r="C19" i="14"/>
  <c r="D19" i="14"/>
  <c r="A20" i="14"/>
  <c r="B20" i="14"/>
  <c r="C20" i="14"/>
  <c r="D20" i="14"/>
  <c r="N21" i="14"/>
  <c r="O22" i="14" s="1"/>
  <c r="A6" i="12"/>
  <c r="B15" i="12"/>
  <c r="B17" i="12"/>
  <c r="A6" i="11"/>
  <c r="A6" i="10"/>
  <c r="C16" i="10"/>
  <c r="K14" i="10" s="1"/>
  <c r="C21" i="10"/>
  <c r="C26" i="10"/>
  <c r="D27" i="10"/>
  <c r="D17" i="20" s="1"/>
  <c r="L27" i="20" s="1"/>
  <c r="D30" i="10"/>
  <c r="D33" i="10"/>
  <c r="A6" i="9"/>
  <c r="K14" i="9"/>
  <c r="A6" i="7"/>
  <c r="A16" i="7"/>
  <c r="B16" i="7"/>
  <c r="C16" i="7"/>
  <c r="D16" i="7"/>
  <c r="E16" i="7"/>
  <c r="F16" i="7"/>
  <c r="G16" i="7" s="1"/>
  <c r="G17" i="7" s="1"/>
  <c r="A17" i="7"/>
  <c r="A6" i="6"/>
  <c r="A7" i="5"/>
  <c r="B8" i="5"/>
  <c r="B9" i="5"/>
  <c r="B10" i="5"/>
  <c r="B11" i="5"/>
  <c r="A18" i="5"/>
  <c r="B18" i="5"/>
  <c r="C18" i="5"/>
  <c r="D18" i="5"/>
  <c r="E18" i="5"/>
  <c r="F18" i="5"/>
  <c r="G18" i="5" s="1"/>
  <c r="H18" i="5"/>
  <c r="K18" i="5"/>
  <c r="G19" i="5" s="1"/>
  <c r="B29" i="5"/>
  <c r="B30" i="5"/>
  <c r="G30" i="5"/>
  <c r="G31" i="5"/>
  <c r="A7" i="4"/>
  <c r="B11" i="14"/>
  <c r="F27" i="14"/>
  <c r="AA6" i="3"/>
  <c r="Z2" i="19" s="1"/>
  <c r="B8" i="3"/>
  <c r="A43" i="20" l="1"/>
  <c r="G20" i="5"/>
  <c r="G21" i="5" s="1"/>
  <c r="A2" i="15"/>
  <c r="A1" i="11"/>
  <c r="A1" i="12"/>
  <c r="A1" i="9"/>
  <c r="A1" i="19"/>
  <c r="I22" i="15"/>
  <c r="F16" i="18"/>
  <c r="I26" i="20"/>
  <c r="I3" i="21" s="1"/>
  <c r="I24" i="20"/>
  <c r="I1" i="21" s="1"/>
  <c r="B21" i="7"/>
  <c r="E16" i="17"/>
  <c r="E16" i="16"/>
  <c r="K5" i="21"/>
  <c r="B28" i="20"/>
  <c r="AG6" i="19"/>
  <c r="AG7" i="19"/>
  <c r="AG8" i="19" s="1"/>
  <c r="AG9" i="19"/>
  <c r="I24" i="15"/>
  <c r="I20" i="15"/>
  <c r="J20" i="15" s="1"/>
  <c r="O20" i="15" s="1"/>
  <c r="D17" i="11"/>
  <c r="D20" i="11" s="1"/>
  <c r="L4" i="21"/>
  <c r="K27" i="20"/>
  <c r="B41" i="10"/>
  <c r="B9" i="10"/>
  <c r="A3" i="10"/>
  <c r="A3" i="12"/>
  <c r="F26" i="14"/>
  <c r="B10" i="14"/>
  <c r="B8" i="14"/>
  <c r="A3" i="14"/>
  <c r="F40" i="19"/>
  <c r="C15" i="19"/>
  <c r="G3" i="21"/>
  <c r="A3" i="5"/>
  <c r="B20" i="7"/>
  <c r="B9" i="7"/>
  <c r="A3" i="7"/>
  <c r="E22" i="9"/>
  <c r="A7" i="9"/>
  <c r="E43" i="10"/>
  <c r="D14" i="10"/>
  <c r="B8" i="10"/>
  <c r="A1" i="10"/>
  <c r="A3" i="11"/>
  <c r="B26" i="14"/>
  <c r="A1" i="14"/>
  <c r="C12" i="15"/>
  <c r="D4" i="20"/>
  <c r="L5" i="21"/>
  <c r="D8" i="21" s="1"/>
  <c r="A1" i="5"/>
  <c r="A7" i="6"/>
  <c r="G22" i="7"/>
  <c r="B8" i="7"/>
  <c r="A1" i="7"/>
  <c r="E42" i="10"/>
  <c r="B11" i="10"/>
  <c r="A7" i="10"/>
  <c r="A7" i="12"/>
  <c r="B25" i="14"/>
  <c r="B9" i="14"/>
  <c r="A7" i="14"/>
  <c r="F39" i="19"/>
  <c r="F36" i="20"/>
  <c r="F18" i="20" s="1"/>
  <c r="I25" i="20"/>
  <c r="B10" i="7"/>
  <c r="G21" i="7"/>
  <c r="B11" i="7"/>
  <c r="A7" i="7"/>
  <c r="A3" i="9"/>
  <c r="B42" i="10"/>
  <c r="B10" i="10"/>
  <c r="A7" i="11"/>
  <c r="D26" i="12"/>
  <c r="G24" i="20" l="1"/>
  <c r="G1" i="21" s="1"/>
  <c r="I18" i="15"/>
  <c r="J18" i="15" s="1"/>
  <c r="O18" i="15" s="1"/>
  <c r="I29" i="15"/>
  <c r="I27" i="15"/>
  <c r="J27" i="15" s="1"/>
  <c r="F31" i="20"/>
  <c r="F32" i="20" s="1"/>
  <c r="F14" i="20" s="1"/>
  <c r="O19" i="15"/>
  <c r="D7" i="20"/>
  <c r="F7" i="20" s="1"/>
  <c r="I2" i="21"/>
  <c r="D14" i="20"/>
  <c r="D36" i="10"/>
  <c r="K4" i="21"/>
  <c r="D7" i="21" s="1"/>
  <c r="B27" i="20"/>
  <c r="L24" i="20" l="1"/>
  <c r="D19" i="20"/>
  <c r="O3" i="14"/>
  <c r="O9" i="14" s="1"/>
  <c r="N17" i="14" s="1"/>
  <c r="O7" i="14"/>
  <c r="D6" i="20"/>
  <c r="I15" i="6" l="1"/>
  <c r="E19" i="14"/>
  <c r="F19" i="14" s="1"/>
  <c r="L1" i="21"/>
  <c r="K24" i="20"/>
  <c r="F6" i="20"/>
  <c r="F10" i="20" s="1"/>
  <c r="D10" i="20"/>
  <c r="E17" i="14" l="1"/>
  <c r="F17" i="14" s="1"/>
  <c r="E18" i="14"/>
  <c r="F18" i="14" s="1"/>
  <c r="E20" i="14"/>
  <c r="F20" i="14" s="1"/>
  <c r="AB17" i="19"/>
  <c r="A1" i="22" s="1"/>
  <c r="C19" i="10"/>
  <c r="C24" i="10" s="1"/>
  <c r="C25" i="10" s="1"/>
  <c r="D22" i="10" s="1"/>
  <c r="K1" i="21"/>
  <c r="D4" i="21" s="1"/>
  <c r="B24" i="20"/>
  <c r="D20" i="20"/>
  <c r="F21" i="14" l="1"/>
  <c r="G22" i="5" s="1"/>
  <c r="G23" i="5" s="1"/>
  <c r="H11" i="20" s="1"/>
  <c r="D11" i="20" s="1"/>
  <c r="F11" i="20" s="1"/>
  <c r="F12" i="20" s="1"/>
  <c r="C20" i="10"/>
  <c r="D17" i="10" s="1"/>
  <c r="K17" i="10" s="1"/>
  <c r="D33" i="20"/>
  <c r="F33" i="20" s="1"/>
  <c r="F34" i="20" s="1"/>
  <c r="F37" i="20" s="1"/>
  <c r="F38" i="20" s="1"/>
  <c r="F17" i="20" s="1"/>
  <c r="D16" i="20"/>
  <c r="L26" i="20" s="1"/>
  <c r="K22" i="10"/>
  <c r="A7" i="22"/>
  <c r="B7" i="22" s="1"/>
  <c r="D7" i="22" s="1"/>
  <c r="A11" i="22"/>
  <c r="B11" i="22" s="1"/>
  <c r="D11" i="22" s="1"/>
  <c r="A10" i="22"/>
  <c r="B10" i="22" s="1"/>
  <c r="D10" i="22" s="1"/>
  <c r="A6" i="22"/>
  <c r="B6" i="22" s="1"/>
  <c r="A9" i="22"/>
  <c r="B9" i="22" s="1"/>
  <c r="D9" i="22" s="1"/>
  <c r="A8" i="22"/>
  <c r="B8" i="22" s="1"/>
  <c r="D8" i="22" s="1"/>
  <c r="D12" i="20" l="1"/>
  <c r="F15" i="20"/>
  <c r="F19" i="20" s="1"/>
  <c r="F20" i="20" s="1"/>
  <c r="D15" i="20"/>
  <c r="L25" i="20" s="1"/>
  <c r="K25" i="20" s="1"/>
  <c r="K2" i="21" s="1"/>
  <c r="F35" i="20"/>
  <c r="F16" i="20" s="1"/>
  <c r="A4" i="22"/>
  <c r="AC17" i="19" s="1"/>
  <c r="L3" i="21"/>
  <c r="K26" i="20"/>
  <c r="B25" i="20" l="1"/>
  <c r="L2" i="21"/>
  <c r="D5" i="21" s="1"/>
  <c r="K3" i="21"/>
  <c r="D6" i="21" s="1"/>
  <c r="B26" i="20"/>
</calcChain>
</file>

<file path=xl/sharedStrings.xml><?xml version="1.0" encoding="utf-8"?>
<sst xmlns="http://schemas.openxmlformats.org/spreadsheetml/2006/main" count="660" uniqueCount="453">
  <si>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</si>
  <si>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</si>
  <si>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</si>
  <si>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</si>
  <si>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</si>
  <si>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</si>
  <si>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</si>
  <si>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</si>
  <si>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</si>
  <si>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</si>
  <si>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</si>
  <si>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</si>
  <si>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</si>
  <si>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</si>
  <si>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</si>
  <si>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</si>
  <si>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</si>
  <si>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</si>
  <si>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</si>
  <si>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</si>
  <si>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</si>
  <si>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</si>
  <si>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</si>
  <si>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</si>
  <si>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</si>
  <si>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</si>
  <si>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</si>
  <si>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</si>
  <si>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</si>
  <si>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</si>
  <si>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</si>
  <si>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</si>
  <si>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</si>
  <si>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</si>
  <si>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</si>
  <si>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</si>
  <si>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</si>
  <si>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</si>
  <si>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</si>
  <si>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</si>
  <si>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</si>
  <si>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</si>
  <si>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</si>
  <si>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</si>
  <si>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</si>
  <si>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</si>
  <si>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</si>
  <si>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</si>
  <si>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</si>
  <si>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</si>
  <si>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</si>
  <si>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</si>
  <si>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</si>
  <si>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</si>
  <si>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</si>
  <si>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</si>
  <si>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</si>
  <si>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</si>
  <si>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</si>
  <si>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</si>
  <si>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</si>
  <si>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</si>
  <si>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</si>
  <si>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</si>
  <si>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</si>
  <si>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</si>
  <si>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</si>
  <si>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</si>
  <si>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</si>
  <si>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</si>
  <si>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</si>
  <si>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</si>
  <si>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</si>
  <si>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</si>
  <si>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</si>
  <si>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</si>
  <si>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</si>
  <si>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</si>
  <si>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</si>
  <si>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</si>
  <si>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</si>
  <si>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</si>
  <si>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</si>
  <si>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</si>
  <si>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</si>
  <si>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</si>
  <si>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</si>
  <si>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</si>
  <si>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</si>
  <si>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</si>
  <si>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</si>
  <si>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</si>
  <si>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</si>
  <si>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</si>
  <si>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</si>
  <si>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</si>
  <si>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</si>
  <si>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</si>
  <si>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</si>
  <si>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</si>
  <si>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</si>
  <si>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</si>
  <si>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</si>
  <si>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</si>
  <si>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</si>
  <si>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</si>
  <si>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</si>
  <si>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</si>
  <si>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</si>
  <si>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</si>
  <si>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</si>
  <si>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</si>
  <si>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</si>
  <si>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</si>
  <si>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</si>
  <si>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</si>
  <si>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</si>
  <si>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</si>
  <si>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</si>
  <si>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</si>
  <si>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</si>
  <si>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</si>
  <si>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</si>
  <si>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</si>
  <si>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</si>
  <si>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</si>
  <si>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</si>
  <si>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Please consider this letter of discount as the integral part of our price bid.</t>
  </si>
  <si>
    <t>Letter of Discount</t>
  </si>
  <si>
    <t>After Discount</t>
  </si>
  <si>
    <t>Sales Tax</t>
  </si>
  <si>
    <t>Vat</t>
  </si>
  <si>
    <t>Discount Sche-7</t>
  </si>
  <si>
    <t>Enter following details of the bidder</t>
  </si>
  <si>
    <t xml:space="preserve">Printed Name </t>
  </si>
  <si>
    <t>Designation</t>
  </si>
  <si>
    <t xml:space="preserve">Date     </t>
  </si>
  <si>
    <t xml:space="preserve">Place     </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</si>
  <si>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</si>
  <si>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</si>
  <si>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</si>
  <si>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</si>
  <si>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</si>
  <si>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</si>
  <si>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</si>
  <si>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</si>
  <si>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</si>
  <si>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Name of Package</t>
  </si>
  <si>
    <t>Enter basic data here</t>
  </si>
  <si>
    <t>Package Code</t>
  </si>
  <si>
    <t>Specification No.</t>
  </si>
  <si>
    <t>Item Description</t>
  </si>
  <si>
    <t>Type Tests</t>
  </si>
  <si>
    <t>Nos of tests</t>
  </si>
  <si>
    <t>Quantity in km.</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</si>
  <si>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</si>
  <si>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</si>
  <si>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</si>
  <si>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Individual Firm</t>
  </si>
  <si>
    <t>Licensee of a Manufacturer</t>
  </si>
  <si>
    <t>Representative of a Manufacturer</t>
  </si>
  <si>
    <t>Address</t>
  </si>
  <si>
    <t xml:space="preserve">Address </t>
  </si>
  <si>
    <t>Bidder’s Name and Address</t>
  </si>
  <si>
    <t>Type &amp; Designation</t>
  </si>
  <si>
    <t>7 = 5 x 6</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</si>
  <si>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</si>
  <si>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</si>
  <si>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</si>
  <si>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</si>
  <si>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</si>
  <si>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</si>
  <si>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</si>
  <si>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</si>
  <si>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In Rs.</t>
  </si>
  <si>
    <t>In Percent (%)</t>
  </si>
  <si>
    <t>As per Lum-sum</t>
  </si>
  <si>
    <t>AS per Percent</t>
  </si>
  <si>
    <t>Multipackage lum-sum</t>
  </si>
  <si>
    <t>Multipackage on Percent</t>
  </si>
  <si>
    <t>Total Discount</t>
  </si>
  <si>
    <t>As per lum-sum on Sch-7</t>
  </si>
  <si>
    <t>As per Percent on Sch-7</t>
  </si>
  <si>
    <t>Unit</t>
  </si>
  <si>
    <t>All values are in Indian Rupees.</t>
  </si>
  <si>
    <t>SI. No.</t>
  </si>
  <si>
    <t>Qty.</t>
  </si>
  <si>
    <t>Unit Ex-works price</t>
  </si>
  <si>
    <t>Total Ex-works price</t>
  </si>
  <si>
    <t>Description</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</si>
  <si>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</si>
  <si>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</si>
  <si>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</si>
  <si>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</si>
  <si>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</si>
  <si>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</si>
  <si>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</si>
  <si>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</si>
  <si>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</si>
  <si>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</si>
  <si>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</si>
  <si>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</si>
  <si>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</si>
  <si>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5</t>
  </si>
  <si>
    <t>Taxes and Duties</t>
  </si>
  <si>
    <t>6</t>
  </si>
  <si>
    <t>Item  Description</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</si>
  <si>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</si>
  <si>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</si>
  <si>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</si>
  <si>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</si>
  <si>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</si>
  <si>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</si>
  <si>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</si>
  <si>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</si>
  <si>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</si>
  <si>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</si>
  <si>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</si>
  <si>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</si>
  <si>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</si>
  <si>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</si>
  <si>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</si>
  <si>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</si>
  <si>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</si>
  <si>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Name     :</t>
  </si>
  <si>
    <t>Address :</t>
  </si>
  <si>
    <t>SUMMARY OF TAXES &amp; DUTIES APPLICABLE ON GOODS</t>
  </si>
  <si>
    <t>Rate of Excise Duty for Direct items indicated in Sch-1</t>
  </si>
  <si>
    <t>TOTAL SCHEDULE NO. 1</t>
  </si>
  <si>
    <t>TOTAL SCHEDULE NO. 2</t>
  </si>
  <si>
    <t>TOTAL SCHEDULE NO. 3</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</si>
  <si>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</si>
  <si>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</si>
  <si>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</si>
  <si>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</si>
  <si>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</si>
  <si>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</si>
  <si>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</si>
  <si>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</si>
  <si>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</si>
  <si>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</si>
  <si>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- 3</t>
  </si>
  <si>
    <t>Schedule - 6</t>
  </si>
  <si>
    <t>SL. NO.</t>
  </si>
  <si>
    <t>Total Type Test charges: (A)+(B)+C)</t>
  </si>
  <si>
    <t>Not Applicable</t>
  </si>
  <si>
    <t>TOTAL OCTROI</t>
  </si>
  <si>
    <t>TOTAL ENTRY TAX</t>
  </si>
  <si>
    <t>Note       :</t>
  </si>
  <si>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</si>
  <si>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</si>
  <si>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</si>
  <si>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</si>
  <si>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</si>
  <si>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</si>
  <si>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</si>
  <si>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</si>
  <si>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</si>
  <si>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</si>
  <si>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</si>
  <si>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</si>
  <si>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</si>
  <si>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</si>
  <si>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</si>
  <si>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</si>
  <si>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</si>
  <si>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</si>
  <si>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</si>
  <si>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</si>
  <si>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</si>
  <si>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</si>
  <si>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</si>
  <si>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</si>
  <si>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</si>
  <si>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</si>
  <si>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</si>
  <si>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</si>
  <si>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</si>
  <si>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</si>
  <si>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</si>
  <si>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</si>
  <si>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</si>
  <si>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</si>
  <si>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</si>
  <si>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</si>
  <si>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</si>
  <si>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</si>
  <si>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</si>
  <si>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</si>
  <si>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</si>
  <si>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</si>
  <si>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</si>
  <si>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</si>
  <si>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</si>
  <si>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</si>
  <si>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</si>
  <si>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</si>
  <si>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Goods to be supplied, including Type Test Charges.</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</si>
  <si>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</si>
  <si>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ACSR ZEBRA Conductor</t>
  </si>
  <si>
    <t>Total Type Test charges as per Schedule-6</t>
  </si>
  <si>
    <t>Bought Out</t>
  </si>
  <si>
    <t xml:space="preserve">to be paid extra at actual </t>
  </si>
  <si>
    <t>Click here for details of Octroi</t>
  </si>
  <si>
    <t>Click here for details of Entry Taxes</t>
  </si>
  <si>
    <t>Eq Weightage of Rs/ %</t>
  </si>
  <si>
    <t>Final Discount Factor</t>
  </si>
  <si>
    <t>Schedule - 5 After Discount</t>
  </si>
  <si>
    <t>Specify type of Bidder            [Select from drop down menu]</t>
  </si>
  <si>
    <t>Place      :</t>
  </si>
  <si>
    <t xml:space="preserve">Date      : </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</si>
  <si>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</si>
  <si>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</si>
  <si>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</si>
  <si>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</si>
  <si>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</si>
  <si>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</si>
  <si>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</si>
  <si>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</si>
  <si>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</si>
  <si>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</si>
  <si>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</si>
  <si>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</si>
  <si>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</si>
  <si>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</si>
  <si>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</si>
  <si>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</si>
  <si>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</si>
  <si>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</si>
  <si>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</si>
  <si>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</si>
  <si>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</si>
  <si>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</si>
  <si>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</si>
  <si>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</si>
  <si>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</si>
  <si>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</si>
  <si>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</si>
  <si>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</si>
  <si>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</si>
  <si>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</si>
  <si>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</si>
  <si>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</si>
  <si>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</si>
  <si>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</si>
  <si>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</si>
  <si>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</si>
  <si>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</si>
  <si>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</si>
  <si>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</si>
  <si>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</si>
  <si>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</si>
  <si>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</si>
  <si>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</si>
  <si>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</si>
  <si>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</si>
  <si>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</si>
  <si>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</si>
  <si>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</si>
  <si>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</si>
  <si>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</si>
  <si>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</si>
  <si>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</si>
  <si>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</si>
  <si>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</si>
  <si>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</si>
  <si>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</si>
  <si>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</si>
  <si>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</si>
  <si>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</si>
  <si>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</si>
  <si>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</si>
  <si>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</si>
  <si>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</si>
  <si>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</si>
  <si>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</si>
  <si>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</si>
  <si>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</si>
  <si>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</si>
  <si>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</si>
  <si>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</si>
  <si>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</si>
  <si>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We hereby offer Multi-package discount as given below:</t>
  </si>
  <si>
    <t>Mode of Transaction (Direct)</t>
  </si>
  <si>
    <t>We also understand that, in case of award on us, you shall pay directly, if so required /reimburse to us octroi/entry tax as applicable for destination site/state on all items of supply. Further, Service Tax, if applicable, for the services to be rendered by us, the same is included in our bid price in this Second Envelope.</t>
  </si>
  <si>
    <t>Multipackage discount applicable on this package (CD03) only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&amp; Sch-6] IN Rs.</t>
  </si>
  <si>
    <t>Multipackage discount applicable on this package (CD03)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&amp; Sch-6] In Percent (%)</t>
  </si>
  <si>
    <t>Discount(s) offered at sl. No. 1 to 4 will automatically get displayed and accounted for in the respective items of the Schedules. Multi-Package Discount(s) offered at sl. No. 5 , 6 &amp; 7 will not get automatically accounted for in the respective items of the Schedules. The same shall be worked out saparately for evaluation, if becomes applicable.</t>
  </si>
  <si>
    <t>11 = 9 X 10</t>
  </si>
  <si>
    <t>10 = 8 X 9</t>
  </si>
  <si>
    <t xml:space="preserve">EA </t>
  </si>
  <si>
    <t>Activity Description</t>
  </si>
  <si>
    <t>3A</t>
  </si>
  <si>
    <t xml:space="preserve">HSN Code </t>
  </si>
  <si>
    <t>Rate of GST applicable ( in %)</t>
  </si>
  <si>
    <t>4A</t>
  </si>
  <si>
    <t>4B</t>
  </si>
  <si>
    <t>4C</t>
  </si>
  <si>
    <t>Unit Ex-works price (excluding GST)</t>
  </si>
  <si>
    <t>Total Ex-works price (excluding GST)</t>
  </si>
  <si>
    <t>(SCHEDULE OF RATES AND PRICES : Local Transportation, In-transit Insurance and loading )</t>
  </si>
  <si>
    <t xml:space="preserve">Total Freight, In –transit Insurance &amp; loading Charges </t>
  </si>
  <si>
    <t>TOTAL GST on Goods</t>
  </si>
  <si>
    <t xml:space="preserve">We confirm that we have also registered/we shall also get registered in the GST Network with a GSTIN, in all the states from which we shall make our supply of goods. </t>
  </si>
  <si>
    <t xml:space="preserve">Schedule-1 : Ex works prices </t>
  </si>
  <si>
    <t>Schedule-1 : Ex works prices</t>
  </si>
  <si>
    <t>All the cells in Sch-4 and Sch-5 are auto filled, therefore no cell is required to be filled up there.</t>
  </si>
  <si>
    <t>Fill up only green shaded cells in Sch-1 and Sch-2</t>
  </si>
  <si>
    <t>Schedule-2 : Local Transportation, In-transit Insurance and loading</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</si>
  <si>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t>
  </si>
  <si>
    <t>CC/NT/G-CB/DOM/A00/23/00546</t>
  </si>
  <si>
    <t>CB01</t>
  </si>
  <si>
    <t xml:space="preserve">SUPPLY BOQ                              </t>
  </si>
  <si>
    <t xml:space="preserve">Date  : </t>
  </si>
  <si>
    <t>Place:</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</si>
  <si>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</si>
  <si>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Circuit Breaker Package -CB01 associated with Bulk Procurement of Substation Equipment</t>
  </si>
  <si>
    <t>Contract &amp; Materials Deptt.</t>
  </si>
  <si>
    <t>National High Power Test Laboratory Private Limited,</t>
  </si>
  <si>
    <t>POWERGRID Complex,</t>
  </si>
  <si>
    <t>765kV Sub-Station, Khimlasa Road,</t>
  </si>
  <si>
    <t>Dhanora, Bina, M.P. Pin - 470113</t>
  </si>
  <si>
    <t xml:space="preserve">Total for Local Transportation, In-transit Insurance and loading and unloading at site. </t>
  </si>
  <si>
    <t>Name &amp; Address of Company</t>
  </si>
  <si>
    <t>Name, Address, Telephone, Email, Fax, Mobile Number of Company</t>
  </si>
  <si>
    <t>Contract &amp; Materials Department,</t>
  </si>
  <si>
    <t>National High Power Test Laboratory Pvt. Limited,</t>
  </si>
  <si>
    <t>Bina, MP</t>
  </si>
  <si>
    <t>Local Transportation, In-transit Insurance, loading, unloading at Site, Assembly at site and Demonstration at site.</t>
  </si>
  <si>
    <t>Name of Company</t>
  </si>
  <si>
    <t>GRAND TOTAL [1]</t>
  </si>
  <si>
    <t>Ex-works price of Plant and Equipment</t>
  </si>
  <si>
    <t xml:space="preserve">Local Transportation, In-transit Insurance and loading &amp; unloading </t>
  </si>
  <si>
    <t>TOTAL SCHEDULE NO.3</t>
  </si>
  <si>
    <t>GRAND TOTAL [1+2+3]</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</si>
  <si>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charges)&amp;  Sch-2 ] </t>
    </r>
    <r>
      <rPr>
        <b/>
        <sz val="11"/>
        <rFont val="Book Antiqua"/>
        <family val="1"/>
      </rPr>
      <t>In Rs.</t>
    </r>
  </si>
  <si>
    <r>
      <t>Discount on percent basis on total price quoted by us without Taxes &amp; Duties.</t>
    </r>
    <r>
      <rPr>
        <sz val="11"/>
        <rFont val="Book Antiqua"/>
        <family val="1"/>
      </rPr>
      <t xml:space="preserve"> [The discount shall be applicable on all the items of all the Schdules i.e. Sch-1 &amp; Sch-2] </t>
    </r>
    <r>
      <rPr>
        <b/>
        <sz val="11"/>
        <rFont val="Book Antiqua"/>
        <family val="1"/>
      </rPr>
      <t>In Percent (%)</t>
    </r>
  </si>
  <si>
    <t>Taxes and Duties not included in Schedule 1 &amp; 2</t>
  </si>
  <si>
    <t>Grand Summary [Schedule 1 to 3]</t>
  </si>
  <si>
    <r>
      <t>We further understand that notwithstanding 3.0 above, in case of award on us, you shall also bear and pay/reimburse to us,</t>
    </r>
    <r>
      <rPr>
        <b/>
        <sz val="12"/>
        <rFont val="Book Antiqua"/>
        <family val="1"/>
      </rPr>
      <t xml:space="preserve"> GST applicable on supplies by us to you</t>
    </r>
    <r>
      <rPr>
        <sz val="12"/>
        <rFont val="Book Antiqua"/>
        <family val="1"/>
      </rPr>
      <t xml:space="preserve">, imposed on the Goods </t>
    </r>
    <r>
      <rPr>
        <b/>
        <sz val="12"/>
        <rFont val="Book Antiqua"/>
        <family val="1"/>
      </rPr>
      <t xml:space="preserve"> </t>
    </r>
    <r>
      <rPr>
        <sz val="12"/>
        <rFont val="Book Antiqua"/>
        <family val="1"/>
      </rPr>
      <t>specified in Schedule No. 1 in this Second Envelope; by the Indian Laws.</t>
    </r>
  </si>
  <si>
    <t>We declare that the TOTAL for each Schedule and the TOTAL of Grand Summary shall be deemed to be the total price for executing the Facilities and sections thereof in complete accordance with the Contract, whether or not each individual item has been priced.</t>
  </si>
  <si>
    <t>Total GST for Supply of Goods (inter-alia including Type Test Charges) between the Contractor and the Owner (identified in Schedule 1') which are not included in the Ex-works price as per the provision of the Bidding Documents, as applicable.</t>
  </si>
  <si>
    <t xml:space="preserve">Unit Freight, In –transit Insurance &amp; loading Charges 
</t>
  </si>
  <si>
    <t>100% of applicable Taxes and Duties, i.e. GST which are payable by the Owner and the Contractor under this Contract, shall be reimbursed by the Owner  on production of satisfactory documentary evidence by the Supplier in accordance with the provisions of the Bidding Documents. Any taxes applicable on the transaction betweeen Contractor and sub-supplier /contractor shall not be payble by the NHPTL.</t>
  </si>
  <si>
    <t>Supply of Heavy-Duty Industrial Trailer of 350 MT Load Capacity</t>
  </si>
  <si>
    <t xml:space="preserve"> NIT No.: NHPTL/C&amp;M/24-25/EL-055/OTE-002</t>
  </si>
  <si>
    <t>Goods to be supplied, including Pre Despatch Inspection Test Charges performed</t>
  </si>
  <si>
    <t xml:space="preserve">Whether HSN in column ‘4A’ is confirmed. If not,  indicate applicable the HSN code </t>
  </si>
  <si>
    <t>Schedule 1</t>
  </si>
  <si>
    <t>Schedule 2</t>
  </si>
  <si>
    <t>Schedule 3</t>
  </si>
  <si>
    <t xml:space="preserve">Schedule 4 </t>
  </si>
  <si>
    <t>In continution of First Envelope of our Bid, we here by submit the Second Envelope of Bid, both of which shall be read together and in conjuction with each other, and shall be construed as integral part of our Bid. Accoudingly , we understand, offer to design, manufacture, test and deliver on destination site basis Good under the above named package in full confirmity with the said Bidding Doucments in accordance with the price schedules attached here with and are made part of this Bid.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</si>
</sst>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_(* \(#,##0.00\);_(* &quot;-&quot;??_);_(@_)"/>
    <numFmt numFmtId="165" formatCode="0.0"/>
    <numFmt numFmtId="166" formatCode="0.000"/>
    <numFmt numFmtId="167" formatCode="_(* #,##0_);_(* \(#,##0\);_(* \-??_);_(@_)"/>
    <numFmt numFmtId="168" formatCode="#,##0.0"/>
    <numFmt numFmtId="169" formatCode="_-&quot;£&quot;* #,##0.00_-;\-&quot;£&quot;* #,##0.00_-;_-&quot;£&quot;* &quot;-&quot;??_-;_-@_-"/>
    <numFmt numFmtId="170" formatCode="&quot;\&quot;#,##0.00;[Red]\-&quot;\&quot;#,##0.00"/>
    <numFmt numFmtId="171" formatCode="#,##0.000_);\(#,##0.000\)"/>
    <numFmt numFmtId="172" formatCode="0.0_)"/>
    <numFmt numFmtId="173" formatCode=";;"/>
    <numFmt numFmtId="174" formatCode="&quot; &quot;@"/>
    <numFmt numFmtId="175" formatCode="[$-409]dd\-mmm\-yy;@"/>
    <numFmt numFmtId="176" formatCode="_(* #,##0_);_(* \(#,##0\);_(* &quot;-&quot;??_);_(@_)"/>
    <numFmt numFmtId="177" formatCode="0.0000000000%"/>
  </numFmts>
  <fonts count="62">
    <font>
      <sz val="11"/>
      <name val="Book Antiqua"/>
      <family val="1"/>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b/>
      <sz val="12"/>
      <color indexed="20"/>
      <name val="Book Antiqua"/>
      <family val="1"/>
    </font>
    <font>
      <sz val="10"/>
      <color indexed="9"/>
      <name val="Book Antiqua"/>
      <family val="1"/>
    </font>
    <font>
      <b/>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1"/>
      <name val="Cambria"/>
      <family val="1"/>
    </font>
    <font>
      <b/>
      <sz val="12"/>
      <name val="Cambria"/>
      <family val="1"/>
    </font>
    <font>
      <sz val="11"/>
      <name val="Cambria"/>
      <family val="1"/>
    </font>
    <font>
      <sz val="10"/>
      <name val="Cambria"/>
      <family val="1"/>
    </font>
    <font>
      <b/>
      <sz val="11"/>
      <name val="Calibri"/>
      <family val="2"/>
    </font>
    <font>
      <sz val="11"/>
      <color rgb="FFFF0000"/>
      <name val="Cambria"/>
      <family val="1"/>
    </font>
    <font>
      <sz val="14"/>
      <name val="Book Antiqua"/>
      <family val="1"/>
    </font>
    <font>
      <b/>
      <sz val="14"/>
      <name val="Book Antiqua"/>
      <family val="1"/>
    </font>
    <font>
      <b/>
      <sz val="16"/>
      <name val="Book Antiqua"/>
      <family val="1"/>
    </font>
    <font>
      <b/>
      <sz val="12"/>
      <color indexed="9"/>
      <name val="Book Antiqua"/>
      <family val="1"/>
    </font>
    <font>
      <b/>
      <sz val="12"/>
      <name val="Calibri"/>
      <family val="2"/>
    </font>
    <font>
      <b/>
      <u/>
      <sz val="12"/>
      <color rgb="FFFF0000"/>
      <name val="Book Antiqua"/>
      <family val="1"/>
    </font>
    <font>
      <b/>
      <sz val="11"/>
      <color rgb="FFFF0000"/>
      <name val="Book Antiqua"/>
      <family val="1"/>
    </font>
    <font>
      <b/>
      <sz val="11"/>
      <color theme="1"/>
      <name val="Book Antiqua"/>
      <family val="1"/>
    </font>
  </fonts>
  <fills count="12">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s>
  <cellStyleXfs count="41">
    <xf numFmtId="0" fontId="0" fillId="0" borderId="0"/>
    <xf numFmtId="9" fontId="7" fillId="0" borderId="0"/>
    <xf numFmtId="169"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8" fillId="0" borderId="0"/>
    <xf numFmtId="164" fontId="1" fillId="0" borderId="0" applyFont="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64" fontId="35" fillId="0" borderId="0" applyFont="0" applyFill="0" applyBorder="0" applyAlignment="0" applyProtection="0"/>
    <xf numFmtId="168"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6" fontId="1" fillId="0" borderId="0"/>
    <xf numFmtId="0" fontId="32" fillId="0" borderId="0"/>
    <xf numFmtId="0" fontId="16" fillId="0" borderId="0"/>
    <xf numFmtId="0" fontId="32"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35" fillId="0" borderId="0"/>
    <xf numFmtId="0" fontId="1" fillId="0" borderId="0" applyNumberFormat="0" applyFont="0" applyFill="0" applyBorder="0" applyAlignment="0" applyProtection="0">
      <alignment vertical="top"/>
    </xf>
    <xf numFmtId="0" fontId="1" fillId="0" borderId="0"/>
    <xf numFmtId="0" fontId="12" fillId="0" borderId="0" applyFont="0"/>
    <xf numFmtId="0" fontId="13" fillId="0" borderId="0" applyNumberFormat="0" applyFill="0" applyBorder="0" applyAlignment="0" applyProtection="0">
      <alignment vertical="top"/>
      <protection locked="0"/>
    </xf>
    <xf numFmtId="0" fontId="14" fillId="0" borderId="0"/>
  </cellStyleXfs>
  <cellXfs count="726">
    <xf numFmtId="0" fontId="0" fillId="0" borderId="0" xfId="0"/>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5" fillId="0" borderId="4" xfId="0" applyFont="1" applyBorder="1" applyAlignment="1">
      <alignment horizontal="right"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9" fillId="0" borderId="0" xfId="31" applyFont="1" applyAlignment="1" applyProtection="1">
      <alignment vertical="center"/>
      <protection hidden="1"/>
    </xf>
    <xf numFmtId="0" fontId="4" fillId="0" borderId="0" xfId="31" applyFont="1" applyAlignment="1" applyProtection="1">
      <alignment vertical="center"/>
      <protection hidden="1"/>
    </xf>
    <xf numFmtId="0" fontId="20" fillId="0" borderId="0" xfId="31" applyFont="1" applyAlignment="1" applyProtection="1">
      <alignment vertical="center"/>
      <protection hidden="1"/>
    </xf>
    <xf numFmtId="0" fontId="20" fillId="0" borderId="0" xfId="31" applyFont="1" applyProtection="1">
      <protection hidden="1"/>
    </xf>
    <xf numFmtId="0" fontId="1" fillId="0" borderId="0" xfId="31" applyProtection="1">
      <protection hidden="1"/>
    </xf>
    <xf numFmtId="0" fontId="5" fillId="0" borderId="0" xfId="31" applyFont="1" applyAlignment="1" applyProtection="1">
      <alignment vertical="center"/>
      <protection hidden="1"/>
    </xf>
    <xf numFmtId="0" fontId="5" fillId="0" borderId="5" xfId="31" applyFont="1" applyBorder="1" applyAlignment="1" applyProtection="1">
      <alignment vertical="center"/>
      <protection hidden="1"/>
    </xf>
    <xf numFmtId="0" fontId="5" fillId="0" borderId="6" xfId="31" applyFont="1" applyBorder="1" applyAlignment="1" applyProtection="1">
      <alignment vertical="center"/>
      <protection hidden="1"/>
    </xf>
    <xf numFmtId="0" fontId="5" fillId="0" borderId="7" xfId="31" applyFont="1" applyBorder="1" applyAlignment="1" applyProtection="1">
      <alignment vertical="center"/>
      <protection hidden="1"/>
    </xf>
    <xf numFmtId="0" fontId="23" fillId="0" borderId="6" xfId="31" applyFont="1" applyBorder="1" applyAlignment="1" applyProtection="1">
      <alignment vertical="center"/>
      <protection hidden="1"/>
    </xf>
    <xf numFmtId="0" fontId="1" fillId="0" borderId="0" xfId="31" applyAlignment="1" applyProtection="1">
      <alignment vertical="center"/>
      <protection hidden="1"/>
    </xf>
    <xf numFmtId="0" fontId="19" fillId="0" borderId="6" xfId="31" applyFont="1" applyBorder="1" applyAlignment="1" applyProtection="1">
      <alignment vertical="center"/>
      <protection hidden="1"/>
    </xf>
    <xf numFmtId="0" fontId="25" fillId="0" borderId="5" xfId="31" applyFont="1" applyBorder="1" applyAlignment="1" applyProtection="1">
      <alignment vertical="center"/>
      <protection hidden="1"/>
    </xf>
    <xf numFmtId="0" fontId="25" fillId="0" borderId="0" xfId="31" applyFont="1" applyAlignment="1" applyProtection="1">
      <alignment vertical="center"/>
      <protection hidden="1"/>
    </xf>
    <xf numFmtId="0" fontId="19" fillId="0" borderId="7" xfId="31" applyFont="1" applyBorder="1" applyAlignment="1" applyProtection="1">
      <alignment vertical="center"/>
      <protection hidden="1"/>
    </xf>
    <xf numFmtId="0" fontId="5" fillId="0" borderId="8" xfId="31" applyFont="1" applyBorder="1" applyAlignment="1" applyProtection="1">
      <alignment vertical="center"/>
      <protection hidden="1"/>
    </xf>
    <xf numFmtId="0" fontId="15" fillId="0" borderId="0" xfId="32" applyFont="1" applyAlignment="1" applyProtection="1">
      <alignment vertical="center"/>
      <protection hidden="1"/>
    </xf>
    <xf numFmtId="0" fontId="16" fillId="0" borderId="0" xfId="32" applyAlignment="1" applyProtection="1">
      <alignment vertical="center"/>
      <protection hidden="1"/>
    </xf>
    <xf numFmtId="0" fontId="15" fillId="0" borderId="0" xfId="32" applyFont="1"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applyAlignment="1">
      <alignment horizontal="right" vertical="center"/>
    </xf>
    <xf numFmtId="0" fontId="5" fillId="0" borderId="0" xfId="31" applyFont="1" applyAlignment="1" applyProtection="1">
      <alignment vertical="top"/>
      <protection hidden="1"/>
    </xf>
    <xf numFmtId="0" fontId="26" fillId="0" borderId="0" xfId="31" applyFont="1" applyAlignment="1" applyProtection="1">
      <alignment horizontal="center" vertical="center"/>
      <protection hidden="1"/>
    </xf>
    <xf numFmtId="0" fontId="15" fillId="0" borderId="0" xfId="31" applyFont="1" applyAlignment="1" applyProtection="1">
      <alignment vertical="center"/>
      <protection hidden="1"/>
    </xf>
    <xf numFmtId="0" fontId="16" fillId="0" borderId="0" xfId="31" applyFont="1" applyAlignment="1" applyProtection="1">
      <alignment vertical="center"/>
      <protection hidden="1"/>
    </xf>
    <xf numFmtId="0" fontId="15" fillId="0" borderId="0" xfId="34" applyFont="1" applyAlignment="1" applyProtection="1">
      <alignment vertical="top"/>
      <protection hidden="1"/>
    </xf>
    <xf numFmtId="0" fontId="16" fillId="0" borderId="0" xfId="31" applyFont="1" applyAlignment="1" applyProtection="1">
      <alignment vertical="top"/>
      <protection hidden="1"/>
    </xf>
    <xf numFmtId="0" fontId="26" fillId="0" borderId="0" xfId="31" applyFont="1" applyAlignment="1" applyProtection="1">
      <alignment vertical="center"/>
      <protection hidden="1"/>
    </xf>
    <xf numFmtId="174" fontId="15" fillId="0" borderId="9" xfId="31" applyNumberFormat="1" applyFont="1" applyBorder="1" applyAlignment="1" applyProtection="1">
      <alignment horizontal="center" vertical="center"/>
      <protection hidden="1"/>
    </xf>
    <xf numFmtId="0" fontId="16" fillId="0" borderId="10" xfId="31" applyFont="1" applyBorder="1" applyAlignment="1" applyProtection="1">
      <alignment horizontal="center" vertical="center"/>
      <protection hidden="1"/>
    </xf>
    <xf numFmtId="0" fontId="16" fillId="0" borderId="11" xfId="31" applyFont="1" applyBorder="1" applyAlignment="1" applyProtection="1">
      <alignment horizontal="justify" vertical="center" wrapText="1"/>
      <protection hidden="1"/>
    </xf>
    <xf numFmtId="0" fontId="15" fillId="2" borderId="11" xfId="31" applyFont="1" applyFill="1" applyBorder="1" applyAlignment="1" applyProtection="1">
      <alignment vertical="center" wrapText="1"/>
      <protection hidden="1"/>
    </xf>
    <xf numFmtId="0" fontId="16" fillId="0" borderId="10" xfId="31" applyFont="1" applyBorder="1" applyAlignment="1" applyProtection="1">
      <alignment vertical="center"/>
      <protection hidden="1"/>
    </xf>
    <xf numFmtId="0" fontId="16" fillId="0" borderId="12" xfId="31" applyFont="1" applyBorder="1" applyAlignment="1" applyProtection="1">
      <alignment vertical="center"/>
      <protection hidden="1"/>
    </xf>
    <xf numFmtId="0" fontId="15" fillId="0" borderId="0" xfId="31" applyFont="1" applyAlignment="1" applyProtection="1">
      <alignment vertical="center" wrapText="1"/>
      <protection hidden="1"/>
    </xf>
    <xf numFmtId="4" fontId="15" fillId="0" borderId="0" xfId="31" applyNumberFormat="1" applyFont="1" applyAlignment="1" applyProtection="1">
      <alignment vertical="center"/>
      <protection hidden="1"/>
    </xf>
    <xf numFmtId="0" fontId="16" fillId="0" borderId="0" xfId="31" applyFont="1" applyAlignment="1" applyProtection="1">
      <alignment horizontal="left" vertical="center" wrapText="1"/>
      <protection hidden="1"/>
    </xf>
    <xf numFmtId="0" fontId="16" fillId="0" borderId="0" xfId="31" applyFont="1" applyAlignment="1" applyProtection="1">
      <alignment horizontal="right" vertical="center"/>
      <protection hidden="1"/>
    </xf>
    <xf numFmtId="0" fontId="16" fillId="0" borderId="0" xfId="31" applyFont="1" applyAlignment="1" applyProtection="1">
      <alignment horizontal="left" vertical="center"/>
      <protection hidden="1"/>
    </xf>
    <xf numFmtId="0" fontId="6" fillId="0" borderId="0" xfId="31" applyFont="1" applyAlignment="1" applyProtection="1">
      <alignment horizontal="center" vertical="top"/>
      <protection hidden="1"/>
    </xf>
    <xf numFmtId="0" fontId="15" fillId="0" borderId="4" xfId="31" applyFont="1" applyBorder="1" applyAlignment="1" applyProtection="1">
      <alignment vertical="top"/>
      <protection hidden="1"/>
    </xf>
    <xf numFmtId="0" fontId="15" fillId="0" borderId="9" xfId="31" applyFont="1" applyBorder="1" applyAlignment="1" applyProtection="1">
      <alignment horizontal="justify" vertical="top" wrapText="1"/>
      <protection hidden="1"/>
    </xf>
    <xf numFmtId="0" fontId="15" fillId="0" borderId="9" xfId="31" applyFont="1" applyBorder="1" applyAlignment="1" applyProtection="1">
      <alignment horizontal="right" vertical="center" wrapText="1" indent="5"/>
      <protection hidden="1"/>
    </xf>
    <xf numFmtId="0" fontId="16" fillId="0" borderId="12" xfId="31" applyFont="1" applyBorder="1" applyAlignment="1" applyProtection="1">
      <alignment horizontal="center" vertical="center"/>
      <protection hidden="1"/>
    </xf>
    <xf numFmtId="0" fontId="5" fillId="0" borderId="0" xfId="31" applyFont="1" applyAlignment="1" applyProtection="1">
      <alignment horizontal="right"/>
      <protection hidden="1"/>
    </xf>
    <xf numFmtId="0" fontId="15" fillId="0" borderId="4" xfId="0" applyFont="1" applyBorder="1" applyAlignment="1">
      <alignment horizontal="left" vertical="center"/>
    </xf>
    <xf numFmtId="0" fontId="15" fillId="0" borderId="4" xfId="0" applyFont="1" applyBorder="1" applyAlignment="1">
      <alignment horizontal="justify" vertical="center"/>
    </xf>
    <xf numFmtId="0" fontId="15" fillId="0" borderId="4" xfId="0" applyFont="1" applyBorder="1" applyAlignment="1">
      <alignment horizontal="center" vertical="center"/>
    </xf>
    <xf numFmtId="0" fontId="16" fillId="0" borderId="0" xfId="32"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31" applyFont="1" applyAlignment="1" applyProtection="1">
      <alignment horizontal="left" vertical="center" indent="1"/>
      <protection hidden="1"/>
    </xf>
    <xf numFmtId="0" fontId="16" fillId="0" borderId="0" xfId="34" applyFont="1" applyAlignment="1" applyProtection="1">
      <alignment horizontal="left" vertical="center" indent="1"/>
      <protection hidden="1"/>
    </xf>
    <xf numFmtId="0" fontId="16" fillId="0" borderId="0" xfId="0" applyFont="1" applyAlignment="1" applyProtection="1">
      <alignment horizontal="left" vertical="center"/>
      <protection hidden="1"/>
    </xf>
    <xf numFmtId="0" fontId="16" fillId="0" borderId="0" xfId="32" applyAlignment="1" applyProtection="1">
      <alignment horizontal="left" vertical="center"/>
      <protection hidden="1"/>
    </xf>
    <xf numFmtId="0" fontId="15" fillId="0" borderId="0" xfId="32" applyFont="1" applyAlignment="1" applyProtection="1">
      <alignment horizontal="left" vertical="center"/>
      <protection hidden="1"/>
    </xf>
    <xf numFmtId="4" fontId="15" fillId="0" borderId="9" xfId="31" applyNumberFormat="1" applyFont="1" applyBorder="1" applyAlignment="1" applyProtection="1">
      <alignment vertical="center"/>
      <protection hidden="1"/>
    </xf>
    <xf numFmtId="0" fontId="15" fillId="0" borderId="0" xfId="31" applyFont="1" applyAlignment="1" applyProtection="1">
      <alignment horizontal="left" vertical="top" wrapText="1"/>
      <protection hidden="1"/>
    </xf>
    <xf numFmtId="0" fontId="15" fillId="0" borderId="9" xfId="31" applyFont="1" applyBorder="1" applyAlignment="1" applyProtection="1">
      <alignment horizontal="center" vertical="center" wrapText="1"/>
      <protection hidden="1"/>
    </xf>
    <xf numFmtId="0" fontId="16" fillId="0" borderId="0" xfId="31" applyFont="1" applyAlignment="1" applyProtection="1">
      <alignment horizontal="center" vertical="center"/>
      <protection hidden="1"/>
    </xf>
    <xf numFmtId="0" fontId="15" fillId="0" borderId="0" xfId="31" applyFont="1" applyAlignment="1" applyProtection="1">
      <alignment horizontal="left" vertical="center" wrapText="1"/>
      <protection hidden="1"/>
    </xf>
    <xf numFmtId="0" fontId="15" fillId="0" borderId="0" xfId="31" applyFont="1" applyAlignment="1" applyProtection="1">
      <alignment horizontal="right" vertical="center" wrapText="1"/>
      <protection hidden="1"/>
    </xf>
    <xf numFmtId="0" fontId="0" fillId="0" borderId="0" xfId="0" applyProtection="1">
      <protection hidden="1"/>
    </xf>
    <xf numFmtId="0" fontId="15" fillId="0" borderId="4" xfId="0" applyFont="1" applyBorder="1" applyAlignment="1" applyProtection="1">
      <alignment horizontal="left" vertical="center"/>
      <protection hidden="1"/>
    </xf>
    <xf numFmtId="0" fontId="15" fillId="0" borderId="4" xfId="0" applyFont="1" applyBorder="1" applyAlignment="1" applyProtection="1">
      <alignment horizontal="justify"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15" fillId="0" borderId="4" xfId="0" applyFont="1" applyBorder="1" applyAlignment="1" applyProtection="1">
      <alignment horizontal="right" vertical="center"/>
      <protection hidden="1"/>
    </xf>
    <xf numFmtId="0" fontId="1" fillId="0" borderId="0" xfId="30"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8" applyNumberFormat="1" applyFill="1" applyBorder="1" applyAlignment="1" applyProtection="1">
      <alignment vertical="center"/>
      <protection hidden="1"/>
    </xf>
    <xf numFmtId="0" fontId="16" fillId="0" borderId="0" xfId="28" applyNumberFormat="1" applyFill="1" applyBorder="1" applyAlignment="1" applyProtection="1">
      <alignment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5" fillId="0" borderId="0" xfId="0" applyFont="1" applyAlignment="1" applyProtection="1">
      <alignment horizontal="left" vertical="center"/>
      <protection hidden="1"/>
    </xf>
    <xf numFmtId="0" fontId="15" fillId="0" borderId="0" xfId="0" applyFont="1" applyAlignment="1">
      <alignment horizontal="left" vertical="center" indent="1"/>
    </xf>
    <xf numFmtId="0" fontId="15" fillId="0" borderId="0" xfId="31" applyFont="1" applyAlignment="1" applyProtection="1">
      <alignment horizontal="left" vertical="center" indent="1"/>
      <protection hidden="1"/>
    </xf>
    <xf numFmtId="0" fontId="0" fillId="0" borderId="0" xfId="0" applyAlignment="1" applyProtection="1">
      <alignment vertical="center"/>
      <protection hidden="1"/>
    </xf>
    <xf numFmtId="0" fontId="15" fillId="0" borderId="0" xfId="32" applyFont="1" applyAlignment="1" applyProtection="1">
      <alignment horizontal="center" vertical="center"/>
      <protection hidden="1"/>
    </xf>
    <xf numFmtId="0" fontId="15" fillId="0" borderId="0" xfId="32" applyFont="1" applyAlignment="1" applyProtection="1">
      <alignment horizontal="left" vertical="center" indent="1"/>
      <protection hidden="1"/>
    </xf>
    <xf numFmtId="0" fontId="15" fillId="0" borderId="11" xfId="0" applyFont="1" applyBorder="1" applyAlignment="1" applyProtection="1">
      <alignment horizontal="left" vertical="center" wrapText="1"/>
      <protection hidden="1"/>
    </xf>
    <xf numFmtId="0" fontId="15" fillId="0" borderId="11" xfId="0" applyFont="1" applyBorder="1" applyAlignment="1" applyProtection="1">
      <alignment horizontal="center" vertical="center" wrapText="1"/>
      <protection hidden="1"/>
    </xf>
    <xf numFmtId="0" fontId="15" fillId="0" borderId="11" xfId="32" applyFont="1" applyBorder="1" applyAlignment="1" applyProtection="1">
      <alignment horizontal="center" vertical="center"/>
      <protection hidden="1"/>
    </xf>
    <xf numFmtId="0" fontId="16" fillId="0" borderId="11" xfId="32" applyBorder="1" applyAlignment="1" applyProtection="1">
      <alignment horizontal="left" vertical="center" wrapText="1"/>
      <protection hidden="1"/>
    </xf>
    <xf numFmtId="0" fontId="16" fillId="0" borderId="0" xfId="32" applyAlignment="1" applyProtection="1">
      <alignment horizontal="left" vertical="center" wrapText="1"/>
      <protection hidden="1"/>
    </xf>
    <xf numFmtId="0" fontId="15" fillId="0" borderId="0" xfId="0" applyFont="1" applyAlignment="1" applyProtection="1">
      <alignment vertical="center" wrapText="1"/>
      <protection hidden="1"/>
    </xf>
    <xf numFmtId="0" fontId="15" fillId="0" borderId="0" xfId="0" applyFont="1" applyAlignment="1" applyProtection="1">
      <alignment horizontal="left" vertical="center" indent="1"/>
      <protection hidden="1"/>
    </xf>
    <xf numFmtId="0" fontId="15" fillId="0" borderId="4" xfId="24" applyFont="1" applyBorder="1" applyAlignment="1" applyProtection="1">
      <alignment vertical="center"/>
      <protection hidden="1"/>
    </xf>
    <xf numFmtId="0" fontId="16" fillId="0" borderId="4" xfId="24" applyFont="1" applyBorder="1" applyAlignment="1" applyProtection="1">
      <alignment vertical="center"/>
      <protection hidden="1"/>
    </xf>
    <xf numFmtId="0" fontId="32" fillId="0" borderId="0" xfId="24" applyAlignment="1" applyProtection="1">
      <alignment vertical="center"/>
      <protection hidden="1"/>
    </xf>
    <xf numFmtId="0" fontId="32" fillId="0" borderId="0" xfId="24" applyProtection="1">
      <protection hidden="1"/>
    </xf>
    <xf numFmtId="0" fontId="16" fillId="0" borderId="0" xfId="24" applyFont="1" applyAlignment="1" applyProtection="1">
      <alignment vertical="center"/>
      <protection hidden="1"/>
    </xf>
    <xf numFmtId="0" fontId="15" fillId="0" borderId="0" xfId="25" applyFont="1" applyAlignment="1" applyProtection="1">
      <alignment horizontal="left" vertical="center"/>
      <protection hidden="1"/>
    </xf>
    <xf numFmtId="0" fontId="16" fillId="0" borderId="0" xfId="33" applyAlignment="1" applyProtection="1">
      <alignment horizontal="left" vertical="center"/>
      <protection hidden="1"/>
    </xf>
    <xf numFmtId="0" fontId="16" fillId="0" borderId="0" xfId="24" applyFont="1" applyAlignment="1" applyProtection="1">
      <alignment horizontal="left" vertical="center"/>
      <protection hidden="1"/>
    </xf>
    <xf numFmtId="0" fontId="16" fillId="0" borderId="0" xfId="24" applyFont="1" applyAlignment="1" applyProtection="1">
      <alignment horizontal="justify" vertical="center"/>
      <protection hidden="1"/>
    </xf>
    <xf numFmtId="0" fontId="15" fillId="0" borderId="0" xfId="24" applyFont="1" applyAlignment="1" applyProtection="1">
      <alignment horizontal="right" vertical="center"/>
      <protection hidden="1"/>
    </xf>
    <xf numFmtId="0" fontId="15" fillId="0" borderId="4" xfId="24" applyFont="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165" fontId="16" fillId="0" borderId="0" xfId="0" applyNumberFormat="1" applyFont="1" applyAlignment="1" applyProtection="1">
      <alignment horizontal="center" vertical="center"/>
      <protection hidden="1"/>
    </xf>
    <xf numFmtId="175" fontId="15" fillId="0" borderId="0" xfId="0" applyNumberFormat="1" applyFont="1" applyAlignment="1">
      <alignment horizontal="left" vertical="center" indent="1"/>
    </xf>
    <xf numFmtId="175" fontId="15" fillId="0" borderId="0" xfId="0" applyNumberFormat="1" applyFont="1" applyAlignment="1" applyProtection="1">
      <alignment horizontal="justify" vertical="center"/>
      <protection hidden="1"/>
    </xf>
    <xf numFmtId="175" fontId="15" fillId="0" borderId="0" xfId="0" applyNumberFormat="1" applyFont="1" applyAlignment="1" applyProtection="1">
      <alignment horizontal="left" vertical="center" indent="1"/>
      <protection hidden="1"/>
    </xf>
    <xf numFmtId="175" fontId="15" fillId="0" borderId="0" xfId="24" applyNumberFormat="1" applyFont="1" applyAlignment="1" applyProtection="1">
      <alignment vertical="center"/>
      <protection hidden="1"/>
    </xf>
    <xf numFmtId="0" fontId="15" fillId="0" borderId="0" xfId="24" applyFont="1" applyAlignment="1" applyProtection="1">
      <alignment horizontal="left" vertical="center" indent="1"/>
      <protection hidden="1"/>
    </xf>
    <xf numFmtId="0" fontId="16" fillId="0" borderId="0" xfId="24" applyFont="1" applyAlignment="1" applyProtection="1">
      <alignment horizontal="left" vertical="center" indent="1"/>
      <protection hidden="1"/>
    </xf>
    <xf numFmtId="165" fontId="5" fillId="0" borderId="0" xfId="24" applyNumberFormat="1" applyFont="1" applyAlignment="1" applyProtection="1">
      <alignment horizontal="center" vertical="top"/>
      <protection hidden="1"/>
    </xf>
    <xf numFmtId="165" fontId="5" fillId="0" borderId="0" xfId="24" applyNumberFormat="1" applyFont="1" applyAlignment="1" applyProtection="1">
      <alignment horizontal="center" vertical="center"/>
      <protection hidden="1"/>
    </xf>
    <xf numFmtId="0" fontId="5" fillId="0" borderId="0" xfId="24" applyFont="1" applyAlignment="1" applyProtection="1">
      <alignment horizontal="center" vertical="top"/>
      <protection hidden="1"/>
    </xf>
    <xf numFmtId="0" fontId="5" fillId="0" borderId="0" xfId="24" applyFont="1" applyAlignment="1" applyProtection="1">
      <alignment horizontal="left" vertical="center"/>
      <protection hidden="1"/>
    </xf>
    <xf numFmtId="0" fontId="35" fillId="0" borderId="0" xfId="27" applyFont="1" applyAlignment="1" applyProtection="1">
      <alignment horizontal="center" vertical="center"/>
      <protection hidden="1"/>
    </xf>
    <xf numFmtId="0" fontId="35" fillId="0" borderId="0" xfId="27" applyFont="1" applyAlignment="1" applyProtection="1">
      <alignment horizontal="left" vertical="center"/>
      <protection hidden="1"/>
    </xf>
    <xf numFmtId="0" fontId="1" fillId="0" borderId="0" xfId="27" applyAlignment="1" applyProtection="1">
      <alignment vertical="center"/>
      <protection hidden="1"/>
    </xf>
    <xf numFmtId="0" fontId="35" fillId="0" borderId="0" xfId="27" applyFont="1" applyAlignment="1" applyProtection="1">
      <alignment vertical="center"/>
      <protection hidden="1"/>
    </xf>
    <xf numFmtId="0" fontId="1" fillId="0" borderId="0" xfId="27" applyProtection="1">
      <protection hidden="1"/>
    </xf>
    <xf numFmtId="0" fontId="1" fillId="0" borderId="0" xfId="27" applyAlignment="1" applyProtection="1">
      <alignment horizontal="left"/>
      <protection hidden="1"/>
    </xf>
    <xf numFmtId="0" fontId="1" fillId="0" borderId="0" xfId="27" applyAlignment="1" applyProtection="1">
      <alignment horizontal="center"/>
      <protection hidden="1"/>
    </xf>
    <xf numFmtId="0" fontId="1" fillId="0" borderId="0" xfId="37" applyAlignment="1" applyProtection="1">
      <alignment horizontal="center"/>
      <protection hidden="1"/>
    </xf>
    <xf numFmtId="0" fontId="1" fillId="0" borderId="0" xfId="37" applyProtection="1">
      <protection hidden="1"/>
    </xf>
    <xf numFmtId="0" fontId="16" fillId="0" borderId="0" xfId="0" applyFont="1" applyAlignment="1" applyProtection="1">
      <alignment horizontal="left" vertical="center" indent="2"/>
      <protection hidden="1"/>
    </xf>
    <xf numFmtId="0" fontId="16" fillId="0" borderId="13" xfId="0" applyFont="1" applyBorder="1" applyAlignment="1" applyProtection="1">
      <alignment horizontal="left" vertical="center"/>
      <protection hidden="1"/>
    </xf>
    <xf numFmtId="0" fontId="36" fillId="0" borderId="0" xfId="30" applyNumberFormat="1" applyFont="1" applyFill="1" applyBorder="1" applyAlignment="1" applyProtection="1">
      <alignment horizontal="center" vertical="top"/>
      <protection hidden="1"/>
    </xf>
    <xf numFmtId="0" fontId="15" fillId="0" borderId="0" xfId="30" applyFont="1" applyAlignment="1" applyProtection="1">
      <alignment horizontal="center" vertical="center" wrapText="1"/>
      <protection hidden="1"/>
    </xf>
    <xf numFmtId="0" fontId="37" fillId="0" borderId="0" xfId="30" applyNumberFormat="1" applyFont="1" applyFill="1" applyBorder="1" applyAlignment="1" applyProtection="1">
      <alignment vertical="top"/>
      <protection hidden="1"/>
    </xf>
    <xf numFmtId="0" fontId="16" fillId="0" borderId="0" xfId="30" applyNumberFormat="1" applyFont="1" applyFill="1" applyBorder="1" applyAlignment="1" applyProtection="1">
      <alignment vertical="center" wrapText="1"/>
      <protection hidden="1"/>
    </xf>
    <xf numFmtId="0" fontId="16" fillId="0" borderId="0" xfId="30" applyFont="1" applyAlignment="1" applyProtection="1">
      <alignment vertical="center"/>
      <protection hidden="1"/>
    </xf>
    <xf numFmtId="0" fontId="38" fillId="0" borderId="0" xfId="0" applyFont="1" applyAlignment="1" applyProtection="1">
      <alignment horizontal="left" vertical="center"/>
      <protection hidden="1"/>
    </xf>
    <xf numFmtId="0" fontId="38" fillId="0" borderId="0" xfId="0" applyFont="1" applyAlignment="1" applyProtection="1">
      <alignment horizontal="justify" vertical="center"/>
      <protection hidden="1"/>
    </xf>
    <xf numFmtId="0" fontId="38" fillId="0" borderId="0" xfId="0" applyFont="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left" vertical="center" indent="1"/>
      <protection hidden="1"/>
    </xf>
    <xf numFmtId="0" fontId="38" fillId="0" borderId="0" xfId="32" applyFont="1" applyAlignment="1" applyProtection="1">
      <alignment horizontal="left" vertical="center" indent="1"/>
      <protection hidden="1"/>
    </xf>
    <xf numFmtId="0" fontId="38" fillId="0" borderId="0" xfId="30" applyFont="1" applyAlignment="1" applyProtection="1">
      <alignment vertical="center"/>
      <protection hidden="1"/>
    </xf>
    <xf numFmtId="0" fontId="38" fillId="0" borderId="0" xfId="30" applyFont="1" applyAlignment="1" applyProtection="1">
      <alignment vertical="center" wrapText="1"/>
      <protection hidden="1"/>
    </xf>
    <xf numFmtId="0" fontId="38" fillId="0" borderId="0" xfId="30" applyNumberFormat="1" applyFont="1" applyFill="1" applyBorder="1" applyAlignment="1" applyProtection="1">
      <alignment vertical="center"/>
      <protection hidden="1"/>
    </xf>
    <xf numFmtId="0" fontId="16" fillId="0" borderId="0" xfId="30" applyNumberFormat="1" applyFont="1" applyFill="1" applyBorder="1" applyAlignment="1" applyProtection="1">
      <alignment horizontal="left" vertical="center" indent="6"/>
      <protection hidden="1"/>
    </xf>
    <xf numFmtId="0" fontId="37" fillId="0" borderId="14" xfId="30" applyNumberFormat="1" applyFont="1" applyFill="1" applyBorder="1" applyAlignment="1" applyProtection="1">
      <alignment vertical="top"/>
      <protection hidden="1"/>
    </xf>
    <xf numFmtId="0" fontId="15" fillId="0" borderId="10" xfId="30" applyFont="1" applyBorder="1" applyAlignment="1" applyProtection="1">
      <alignment horizontal="center" vertical="center" wrapText="1"/>
      <protection hidden="1"/>
    </xf>
    <xf numFmtId="0" fontId="15" fillId="0" borderId="12" xfId="30" applyFont="1" applyBorder="1" applyAlignment="1" applyProtection="1">
      <alignment horizontal="center" vertical="center" wrapText="1"/>
      <protection hidden="1"/>
    </xf>
    <xf numFmtId="0" fontId="16" fillId="0" borderId="11" xfId="30" applyFont="1" applyBorder="1" applyAlignment="1" applyProtection="1">
      <alignment horizontal="center" vertical="top"/>
      <protection hidden="1"/>
    </xf>
    <xf numFmtId="0" fontId="16" fillId="0" borderId="9" xfId="30" applyFont="1" applyBorder="1" applyAlignment="1" applyProtection="1">
      <alignment horizontal="center" vertical="top"/>
      <protection hidden="1"/>
    </xf>
    <xf numFmtId="0" fontId="15" fillId="0" borderId="0" xfId="30" applyFont="1" applyBorder="1" applyAlignment="1" applyProtection="1">
      <alignment horizontal="center" vertical="center" wrapText="1"/>
      <protection hidden="1"/>
    </xf>
    <xf numFmtId="0" fontId="16" fillId="0" borderId="0" xfId="30" applyFont="1" applyBorder="1" applyAlignment="1" applyProtection="1">
      <alignment horizontal="justify" vertical="center"/>
      <protection hidden="1"/>
    </xf>
    <xf numFmtId="0" fontId="37" fillId="0" borderId="15" xfId="30" applyNumberFormat="1" applyFont="1" applyFill="1" applyBorder="1" applyAlignment="1" applyProtection="1">
      <alignment horizontal="right" vertical="top"/>
      <protection hidden="1"/>
    </xf>
    <xf numFmtId="0" fontId="16" fillId="0" borderId="14" xfId="30" applyFont="1" applyBorder="1" applyAlignment="1" applyProtection="1">
      <alignment horizontal="center" vertical="center"/>
      <protection hidden="1"/>
    </xf>
    <xf numFmtId="10" fontId="16" fillId="3" borderId="11" xfId="30" applyNumberFormat="1" applyFont="1" applyFill="1" applyBorder="1" applyAlignment="1" applyProtection="1">
      <alignment horizontal="right" vertical="center"/>
      <protection locked="0"/>
    </xf>
    <xf numFmtId="167" fontId="15" fillId="0" borderId="0" xfId="0" applyNumberFormat="1" applyFont="1" applyAlignment="1" applyProtection="1">
      <alignment horizontal="center" vertical="center" wrapText="1"/>
      <protection hidden="1"/>
    </xf>
    <xf numFmtId="0" fontId="32" fillId="0" borderId="0" xfId="26" applyProtection="1">
      <protection hidden="1"/>
    </xf>
    <xf numFmtId="0" fontId="40" fillId="0" borderId="0" xfId="26" applyFont="1" applyAlignment="1" applyProtection="1">
      <alignment vertical="center" wrapText="1"/>
      <protection hidden="1"/>
    </xf>
    <xf numFmtId="0" fontId="40" fillId="0" borderId="0" xfId="26" applyFont="1" applyAlignment="1" applyProtection="1">
      <alignment horizontal="center" vertical="center" wrapText="1"/>
      <protection hidden="1"/>
    </xf>
    <xf numFmtId="0" fontId="15" fillId="0" borderId="0" xfId="26" applyFont="1" applyAlignment="1" applyProtection="1">
      <alignment vertical="center"/>
      <protection hidden="1"/>
    </xf>
    <xf numFmtId="0" fontId="16" fillId="0" borderId="0" xfId="26" applyFont="1" applyAlignment="1" applyProtection="1">
      <alignment vertical="center"/>
      <protection hidden="1"/>
    </xf>
    <xf numFmtId="0" fontId="15" fillId="0" borderId="0" xfId="26" applyFont="1" applyAlignment="1" applyProtection="1">
      <alignment horizontal="center" vertical="center"/>
      <protection hidden="1"/>
    </xf>
    <xf numFmtId="0" fontId="16" fillId="0" borderId="0" xfId="26" applyFont="1" applyAlignment="1" applyProtection="1">
      <alignment horizontal="justify" vertical="center"/>
      <protection hidden="1"/>
    </xf>
    <xf numFmtId="0" fontId="32" fillId="0" borderId="0" xfId="26" applyAlignment="1" applyProtection="1">
      <alignment vertical="center"/>
      <protection hidden="1"/>
    </xf>
    <xf numFmtId="0" fontId="16" fillId="0" borderId="16" xfId="26" applyFont="1" applyBorder="1" applyAlignment="1" applyProtection="1">
      <alignment vertical="center" wrapText="1"/>
      <protection hidden="1"/>
    </xf>
    <xf numFmtId="0" fontId="16" fillId="0" borderId="0" xfId="26" applyFont="1" applyAlignment="1" applyProtection="1">
      <alignment horizontal="center" vertical="center"/>
      <protection hidden="1"/>
    </xf>
    <xf numFmtId="0" fontId="16" fillId="0" borderId="0" xfId="26" applyFont="1" applyProtection="1">
      <protection hidden="1"/>
    </xf>
    <xf numFmtId="0" fontId="16" fillId="0" borderId="0" xfId="26" applyFont="1" applyAlignment="1" applyProtection="1">
      <alignment vertical="center" wrapText="1"/>
      <protection hidden="1"/>
    </xf>
    <xf numFmtId="0" fontId="16" fillId="0" borderId="17" xfId="26" applyFont="1" applyBorder="1" applyAlignment="1" applyProtection="1">
      <alignment vertical="center"/>
      <protection hidden="1"/>
    </xf>
    <xf numFmtId="0" fontId="16" fillId="0" borderId="18" xfId="26" applyFont="1" applyBorder="1" applyAlignment="1" applyProtection="1">
      <alignment vertical="center"/>
      <protection hidden="1"/>
    </xf>
    <xf numFmtId="0" fontId="16" fillId="0" borderId="19" xfId="26" applyFont="1" applyBorder="1" applyAlignment="1" applyProtection="1">
      <alignment vertical="center"/>
      <protection hidden="1"/>
    </xf>
    <xf numFmtId="0" fontId="16" fillId="0" borderId="20" xfId="26" applyFont="1" applyBorder="1" applyAlignment="1" applyProtection="1">
      <alignment vertical="center"/>
      <protection hidden="1"/>
    </xf>
    <xf numFmtId="0" fontId="16" fillId="0" borderId="21" xfId="26" applyFont="1" applyBorder="1" applyAlignment="1" applyProtection="1">
      <alignment vertical="center"/>
      <protection hidden="1"/>
    </xf>
    <xf numFmtId="0" fontId="16" fillId="0" borderId="22" xfId="26" applyFont="1" applyBorder="1" applyAlignment="1" applyProtection="1">
      <alignment vertical="center"/>
      <protection hidden="1"/>
    </xf>
    <xf numFmtId="0" fontId="16" fillId="0" borderId="23" xfId="26" applyFont="1" applyBorder="1" applyAlignment="1" applyProtection="1">
      <alignment vertical="center"/>
      <protection hidden="1"/>
    </xf>
    <xf numFmtId="0" fontId="16" fillId="0" borderId="7" xfId="26" applyFont="1" applyBorder="1" applyAlignment="1" applyProtection="1">
      <alignment vertical="center"/>
      <protection hidden="1"/>
    </xf>
    <xf numFmtId="0" fontId="16" fillId="0" borderId="24" xfId="26" applyFont="1" applyBorder="1" applyAlignment="1" applyProtection="1">
      <alignment horizontal="left" vertical="center"/>
      <protection hidden="1"/>
    </xf>
    <xf numFmtId="0" fontId="16" fillId="0" borderId="16" xfId="26" applyFont="1" applyBorder="1" applyAlignment="1" applyProtection="1">
      <alignment horizontal="left" vertical="center"/>
      <protection hidden="1"/>
    </xf>
    <xf numFmtId="0" fontId="16" fillId="0" borderId="0" xfId="26" applyFont="1" applyAlignment="1" applyProtection="1">
      <alignment horizontal="left" vertical="center"/>
      <protection hidden="1"/>
    </xf>
    <xf numFmtId="0" fontId="15" fillId="0" borderId="0" xfId="28" applyNumberFormat="1" applyFont="1" applyFill="1" applyBorder="1" applyAlignment="1" applyProtection="1">
      <alignment horizontal="left" vertical="center"/>
    </xf>
    <xf numFmtId="0" fontId="15" fillId="0" borderId="0" xfId="31" applyFont="1" applyAlignment="1" applyProtection="1">
      <alignment vertical="top"/>
      <protection hidden="1"/>
    </xf>
    <xf numFmtId="0" fontId="16" fillId="0" borderId="19" xfId="30" applyNumberFormat="1" applyFont="1" applyFill="1" applyBorder="1" applyAlignment="1" applyProtection="1">
      <alignment horizontal="left" vertical="center" indent="3"/>
      <protection hidden="1"/>
    </xf>
    <xf numFmtId="0" fontId="16" fillId="0" borderId="14" xfId="30" applyFont="1" applyBorder="1" applyAlignment="1" applyProtection="1">
      <alignment horizontal="right" vertical="center"/>
      <protection hidden="1"/>
    </xf>
    <xf numFmtId="0" fontId="16" fillId="0" borderId="20" xfId="30" applyFont="1" applyBorder="1" applyAlignment="1" applyProtection="1">
      <alignment horizontal="right" vertical="center"/>
      <protection hidden="1"/>
    </xf>
    <xf numFmtId="0" fontId="41" fillId="0" borderId="19" xfId="31" applyFont="1" applyBorder="1" applyAlignment="1" applyProtection="1">
      <alignment horizontal="center" vertical="center"/>
      <protection hidden="1"/>
    </xf>
    <xf numFmtId="0" fontId="41" fillId="0" borderId="19" xfId="31" applyFont="1" applyBorder="1" applyAlignment="1" applyProtection="1">
      <alignment horizontal="center" vertical="top"/>
      <protection hidden="1"/>
    </xf>
    <xf numFmtId="0" fontId="15" fillId="0" borderId="0" xfId="26" applyFont="1" applyAlignment="1" applyProtection="1">
      <alignment horizontal="left" vertical="center"/>
      <protection hidden="1"/>
    </xf>
    <xf numFmtId="10" fontId="16" fillId="3" borderId="25" xfId="30" applyNumberFormat="1" applyFont="1" applyFill="1" applyBorder="1" applyAlignment="1" applyProtection="1">
      <alignment horizontal="right" vertical="center" wrapText="1"/>
      <protection locked="0"/>
    </xf>
    <xf numFmtId="0" fontId="15" fillId="0" borderId="0" xfId="0" applyFont="1" applyAlignment="1" applyProtection="1">
      <alignment horizontal="center" vertical="center" wrapText="1"/>
      <protection hidden="1"/>
    </xf>
    <xf numFmtId="0" fontId="42" fillId="0" borderId="0" xfId="26" applyFont="1" applyAlignment="1" applyProtection="1">
      <alignment vertical="center"/>
      <protection hidden="1"/>
    </xf>
    <xf numFmtId="0" fontId="42" fillId="0" borderId="0" xfId="26" applyFont="1" applyProtection="1">
      <protection hidden="1"/>
    </xf>
    <xf numFmtId="0" fontId="42" fillId="0" borderId="0" xfId="26" applyFont="1" applyAlignment="1" applyProtection="1">
      <alignment horizontal="center"/>
      <protection hidden="1"/>
    </xf>
    <xf numFmtId="0" fontId="26" fillId="0" borderId="0" xfId="0" applyFont="1" applyAlignment="1" applyProtection="1">
      <alignment horizontal="center" vertical="center"/>
      <protection hidden="1"/>
    </xf>
    <xf numFmtId="0" fontId="26" fillId="0" borderId="0" xfId="28" applyNumberFormat="1" applyFont="1" applyFill="1" applyBorder="1" applyAlignment="1" applyProtection="1">
      <alignment horizontal="center" vertical="center" wrapText="1"/>
      <protection hidden="1"/>
    </xf>
    <xf numFmtId="2" fontId="31" fillId="0" borderId="0" xfId="28" applyNumberFormat="1" applyFont="1" applyFill="1" applyBorder="1" applyAlignment="1" applyProtection="1">
      <alignment horizontal="right" vertical="center"/>
      <protection hidden="1"/>
    </xf>
    <xf numFmtId="2" fontId="26" fillId="0" borderId="0" xfId="28" applyNumberFormat="1" applyFont="1" applyFill="1" applyBorder="1" applyAlignment="1" applyProtection="1">
      <alignment horizontal="right" vertical="center"/>
      <protection hidden="1"/>
    </xf>
    <xf numFmtId="0" fontId="39" fillId="0" borderId="0" xfId="31" applyFont="1" applyAlignment="1" applyProtection="1">
      <alignment vertical="top"/>
      <protection hidden="1"/>
    </xf>
    <xf numFmtId="2" fontId="39" fillId="0" borderId="0" xfId="31" applyNumberFormat="1" applyFont="1" applyAlignment="1" applyProtection="1">
      <alignment vertical="top"/>
      <protection hidden="1"/>
    </xf>
    <xf numFmtId="0" fontId="31" fillId="0" borderId="0" xfId="0" applyFont="1" applyProtection="1">
      <protection hidden="1"/>
    </xf>
    <xf numFmtId="2" fontId="31" fillId="0" borderId="0" xfId="32" applyNumberFormat="1" applyFont="1" applyAlignment="1" applyProtection="1">
      <alignment vertical="center"/>
      <protection hidden="1"/>
    </xf>
    <xf numFmtId="0" fontId="31" fillId="0" borderId="0" xfId="0" applyFont="1" applyAlignment="1" applyProtection="1">
      <alignment horizontal="right"/>
      <protection hidden="1"/>
    </xf>
    <xf numFmtId="2" fontId="31" fillId="0" borderId="0" xfId="0" applyNumberFormat="1" applyFont="1" applyProtection="1">
      <protection hidden="1"/>
    </xf>
    <xf numFmtId="0" fontId="42" fillId="0" borderId="0" xfId="24" applyFont="1" applyProtection="1">
      <protection hidden="1"/>
    </xf>
    <xf numFmtId="0" fontId="42" fillId="0" borderId="0" xfId="24" applyFont="1" applyAlignment="1" applyProtection="1">
      <alignment horizontal="center" vertical="center"/>
      <protection hidden="1"/>
    </xf>
    <xf numFmtId="0" fontId="42" fillId="0" borderId="0" xfId="24" applyFont="1" applyAlignment="1" applyProtection="1">
      <alignment horizontal="center"/>
      <protection hidden="1"/>
    </xf>
    <xf numFmtId="0" fontId="42" fillId="0" borderId="0" xfId="24" applyFont="1" applyAlignment="1" applyProtection="1">
      <alignment horizontal="justify"/>
      <protection hidden="1"/>
    </xf>
    <xf numFmtId="0" fontId="42" fillId="0" borderId="0" xfId="24" quotePrefix="1" applyFont="1" applyAlignment="1" applyProtection="1">
      <alignment horizontal="justify"/>
      <protection hidden="1"/>
    </xf>
    <xf numFmtId="4" fontId="43" fillId="0" borderId="0" xfId="24" applyNumberFormat="1" applyFont="1" applyAlignment="1" applyProtection="1">
      <alignment vertical="center"/>
      <protection hidden="1"/>
    </xf>
    <xf numFmtId="0" fontId="43" fillId="0" borderId="0" xfId="24" applyFont="1" applyAlignment="1" applyProtection="1">
      <alignment horizontal="justify" vertical="center"/>
      <protection hidden="1"/>
    </xf>
    <xf numFmtId="0" fontId="42" fillId="0" borderId="0" xfId="24" applyFont="1" applyAlignment="1" applyProtection="1">
      <alignment vertical="center"/>
      <protection hidden="1"/>
    </xf>
    <xf numFmtId="0" fontId="15" fillId="0" borderId="0" xfId="0" applyFont="1" applyAlignment="1" applyProtection="1">
      <alignment horizontal="center" vertical="center"/>
      <protection hidden="1"/>
    </xf>
    <xf numFmtId="0" fontId="47" fillId="0" borderId="0" xfId="26" applyFont="1" applyAlignment="1" applyProtection="1">
      <alignment horizontal="center" vertical="center"/>
      <protection hidden="1"/>
    </xf>
    <xf numFmtId="0" fontId="31" fillId="0" borderId="0" xfId="0" applyFont="1" applyAlignment="1" applyProtection="1">
      <alignment horizontal="left" vertical="center"/>
      <protection hidden="1"/>
    </xf>
    <xf numFmtId="10" fontId="31" fillId="0" borderId="0" xfId="0" applyNumberFormat="1" applyFont="1" applyAlignment="1" applyProtection="1">
      <alignment horizontal="center" vertical="center"/>
      <protection hidden="1"/>
    </xf>
    <xf numFmtId="0" fontId="27" fillId="0" borderId="0" xfId="28" applyNumberFormat="1" applyFont="1" applyFill="1" applyBorder="1" applyAlignment="1" applyProtection="1">
      <alignment vertical="center"/>
      <protection hidden="1"/>
    </xf>
    <xf numFmtId="0" fontId="27" fillId="0" borderId="0" xfId="28" applyNumberFormat="1" applyFont="1" applyFill="1" applyBorder="1" applyAlignment="1" applyProtection="1">
      <alignment vertical="center" wrapText="1"/>
      <protection hidden="1"/>
    </xf>
    <xf numFmtId="0" fontId="15" fillId="0" borderId="0" xfId="28" applyNumberFormat="1" applyFont="1" applyFill="1" applyBorder="1" applyAlignment="1" applyProtection="1">
      <alignment horizontal="left" vertical="center"/>
      <protection hidden="1"/>
    </xf>
    <xf numFmtId="0" fontId="15" fillId="0" borderId="11" xfId="0" applyFont="1" applyBorder="1" applyAlignment="1" applyProtection="1">
      <alignment horizontal="center" vertical="center"/>
      <protection hidden="1"/>
    </xf>
    <xf numFmtId="0" fontId="16" fillId="0" borderId="0" xfId="0" applyFont="1" applyProtection="1">
      <protection hidden="1"/>
    </xf>
    <xf numFmtId="0" fontId="16" fillId="0" borderId="0" xfId="28" applyNumberFormat="1" applyFill="1" applyBorder="1" applyAlignment="1" applyProtection="1">
      <alignment horizontal="center" vertical="center"/>
      <protection hidden="1"/>
    </xf>
    <xf numFmtId="4" fontId="16" fillId="0" borderId="0" xfId="28" applyNumberFormat="1" applyFill="1" applyBorder="1" applyAlignment="1" applyProtection="1">
      <alignment vertical="center"/>
      <protection hidden="1"/>
    </xf>
    <xf numFmtId="0" fontId="15" fillId="0" borderId="0" xfId="28" applyNumberFormat="1" applyFont="1" applyFill="1" applyBorder="1" applyAlignment="1" applyProtection="1">
      <alignment vertical="center" wrapText="1"/>
      <protection hidden="1"/>
    </xf>
    <xf numFmtId="175" fontId="15" fillId="0" borderId="0" xfId="0" applyNumberFormat="1" applyFont="1" applyAlignment="1" applyProtection="1">
      <alignment horizontal="left" vertical="center"/>
      <protection hidden="1"/>
    </xf>
    <xf numFmtId="0" fontId="0" fillId="0" borderId="0" xfId="0" applyAlignment="1" applyProtection="1">
      <alignment horizontal="center"/>
      <protection hidden="1"/>
    </xf>
    <xf numFmtId="0" fontId="31" fillId="0" borderId="0" xfId="0" applyFont="1" applyAlignment="1" applyProtection="1">
      <alignment horizontal="center"/>
      <protection hidden="1"/>
    </xf>
    <xf numFmtId="0" fontId="38" fillId="0" borderId="0" xfId="32" applyFont="1" applyAlignment="1" applyProtection="1">
      <alignment vertical="center"/>
      <protection hidden="1"/>
    </xf>
    <xf numFmtId="0" fontId="38" fillId="0" borderId="0" xfId="0" applyFont="1" applyProtection="1">
      <protection hidden="1"/>
    </xf>
    <xf numFmtId="0" fontId="16" fillId="0" borderId="0" xfId="0" applyFont="1" applyAlignment="1" applyProtection="1">
      <alignment horizontal="justify" vertical="center" wrapText="1"/>
      <protection hidden="1"/>
    </xf>
    <xf numFmtId="165" fontId="16" fillId="0" borderId="11" xfId="32" applyNumberFormat="1" applyBorder="1" applyAlignment="1" applyProtection="1">
      <alignment horizontal="center" vertical="center"/>
      <protection hidden="1"/>
    </xf>
    <xf numFmtId="2" fontId="16" fillId="2" borderId="11" xfId="32" applyNumberFormat="1" applyFill="1" applyBorder="1" applyAlignment="1" applyProtection="1">
      <alignment vertical="center"/>
      <protection hidden="1"/>
    </xf>
    <xf numFmtId="167" fontId="15" fillId="0" borderId="11" xfId="0" applyNumberFormat="1" applyFont="1" applyBorder="1" applyAlignment="1" applyProtection="1">
      <alignment vertical="center" wrapText="1"/>
      <protection hidden="1"/>
    </xf>
    <xf numFmtId="0" fontId="16" fillId="0" borderId="11" xfId="32" applyBorder="1" applyAlignment="1" applyProtection="1">
      <alignment vertical="center"/>
      <protection hidden="1"/>
    </xf>
    <xf numFmtId="0" fontId="16" fillId="0" borderId="4" xfId="0" applyFont="1" applyBorder="1" applyAlignment="1" applyProtection="1">
      <alignment horizontal="left" vertical="center"/>
      <protection hidden="1"/>
    </xf>
    <xf numFmtId="0" fontId="27" fillId="0" borderId="0" xfId="0" applyFont="1" applyAlignment="1" applyProtection="1">
      <alignment horizontal="center" vertical="center"/>
      <protection hidden="1"/>
    </xf>
    <xf numFmtId="0" fontId="16" fillId="0" borderId="0" xfId="0" applyFont="1" applyAlignment="1" applyProtection="1">
      <alignment vertical="center" wrapText="1"/>
      <protection hidden="1"/>
    </xf>
    <xf numFmtId="165" fontId="16" fillId="0" borderId="11" xfId="36" applyNumberFormat="1"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protection hidden="1"/>
    </xf>
    <xf numFmtId="2" fontId="16" fillId="0" borderId="25" xfId="0" applyNumberFormat="1" applyFont="1" applyBorder="1" applyAlignment="1" applyProtection="1">
      <alignment vertical="center"/>
      <protection hidden="1"/>
    </xf>
    <xf numFmtId="0" fontId="18" fillId="0" borderId="11" xfId="36" applyFont="1" applyFill="1" applyBorder="1" applyAlignment="1" applyProtection="1">
      <alignment horizontal="center" vertical="center" wrapText="1"/>
      <protection hidden="1"/>
    </xf>
    <xf numFmtId="2" fontId="16" fillId="0" borderId="11" xfId="0" applyNumberFormat="1" applyFont="1" applyBorder="1" applyAlignment="1" applyProtection="1">
      <alignment vertical="center"/>
      <protection hidden="1"/>
    </xf>
    <xf numFmtId="0" fontId="16" fillId="0" borderId="11" xfId="0" applyFont="1" applyBorder="1" applyAlignment="1" applyProtection="1">
      <alignment vertical="center"/>
      <protection hidden="1"/>
    </xf>
    <xf numFmtId="0" fontId="16" fillId="0" borderId="11" xfId="36" applyNumberFormat="1" applyFont="1" applyFill="1" applyBorder="1" applyAlignment="1" applyProtection="1">
      <alignment horizontal="center" vertical="center"/>
      <protection hidden="1"/>
    </xf>
    <xf numFmtId="0" fontId="16" fillId="0" borderId="8" xfId="36" applyNumberFormat="1" applyFont="1" applyFill="1" applyBorder="1" applyAlignment="1" applyProtection="1">
      <alignment horizontal="center" vertical="center"/>
      <protection hidden="1"/>
    </xf>
    <xf numFmtId="0" fontId="15" fillId="0" borderId="8" xfId="36" applyNumberFormat="1" applyFont="1" applyFill="1" applyBorder="1" applyAlignment="1" applyProtection="1">
      <alignment horizontal="left" vertical="center" wrapText="1"/>
      <protection hidden="1"/>
    </xf>
    <xf numFmtId="0" fontId="16" fillId="0" borderId="8" xfId="0" applyFont="1" applyBorder="1" applyAlignment="1" applyProtection="1">
      <alignment horizontal="center" vertical="center"/>
      <protection hidden="1"/>
    </xf>
    <xf numFmtId="1" fontId="16" fillId="0" borderId="8" xfId="0" applyNumberFormat="1" applyFont="1" applyBorder="1" applyAlignment="1" applyProtection="1">
      <alignment vertical="center"/>
      <protection hidden="1"/>
    </xf>
    <xf numFmtId="0" fontId="16" fillId="0" borderId="8" xfId="0" applyFont="1" applyBorder="1" applyAlignment="1" applyProtection="1">
      <alignment vertical="center"/>
      <protection hidden="1"/>
    </xf>
    <xf numFmtId="0" fontId="28" fillId="0" borderId="0" xfId="0" applyFont="1" applyAlignment="1" applyProtection="1">
      <alignment vertical="center" wrapText="1"/>
      <protection hidden="1"/>
    </xf>
    <xf numFmtId="0" fontId="15" fillId="0" borderId="0" xfId="0" applyFont="1" applyAlignment="1" applyProtection="1">
      <alignment horizontal="left" vertical="top"/>
      <protection hidden="1"/>
    </xf>
    <xf numFmtId="0" fontId="27" fillId="0" borderId="0" xfId="0" applyFont="1" applyAlignment="1" applyProtection="1">
      <alignment horizontal="justify" vertical="center" wrapText="1"/>
      <protection hidden="1"/>
    </xf>
    <xf numFmtId="0" fontId="27" fillId="0" borderId="0" xfId="0" applyFont="1" applyAlignment="1" applyProtection="1">
      <alignment horizontal="justify" vertical="center"/>
      <protection hidden="1"/>
    </xf>
    <xf numFmtId="0" fontId="26" fillId="0" borderId="0" xfId="0" applyFont="1" applyAlignment="1" applyProtection="1">
      <alignment vertical="center"/>
      <protection hidden="1"/>
    </xf>
    <xf numFmtId="0" fontId="27" fillId="0" borderId="0" xfId="28" applyNumberFormat="1" applyFont="1" applyFill="1" applyBorder="1" applyAlignment="1" applyProtection="1">
      <alignment horizontal="center" vertical="center"/>
      <protection hidden="1"/>
    </xf>
    <xf numFmtId="0" fontId="27" fillId="0" borderId="0" xfId="0" applyFont="1" applyAlignment="1" applyProtection="1">
      <alignment vertical="center"/>
      <protection hidden="1"/>
    </xf>
    <xf numFmtId="165" fontId="16" fillId="0" borderId="11" xfId="36" quotePrefix="1" applyNumberFormat="1" applyFont="1" applyFill="1" applyBorder="1" applyAlignment="1" applyProtection="1">
      <alignment horizontal="center" vertical="center" wrapText="1"/>
      <protection hidden="1"/>
    </xf>
    <xf numFmtId="2" fontId="16" fillId="0" borderId="11" xfId="28" applyNumberFormat="1" applyFill="1" applyBorder="1" applyAlignment="1" applyProtection="1">
      <alignment horizontal="right" vertical="center"/>
      <protection hidden="1"/>
    </xf>
    <xf numFmtId="0" fontId="15" fillId="0" borderId="11" xfId="29" applyNumberFormat="1" applyFont="1" applyFill="1" applyBorder="1" applyAlignment="1" applyProtection="1">
      <alignment vertical="center" wrapText="1"/>
      <protection hidden="1"/>
    </xf>
    <xf numFmtId="3" fontId="17" fillId="0" borderId="11" xfId="36" applyNumberFormat="1" applyFont="1" applyBorder="1" applyAlignment="1" applyProtection="1">
      <alignment horizontal="center" vertical="center" wrapText="1"/>
      <protection hidden="1"/>
    </xf>
    <xf numFmtId="3" fontId="18" fillId="0" borderId="11" xfId="36" applyNumberFormat="1" applyFont="1" applyFill="1" applyBorder="1" applyAlignment="1" applyProtection="1">
      <alignment horizontal="center" vertical="center" wrapText="1"/>
      <protection hidden="1"/>
    </xf>
    <xf numFmtId="2" fontId="18" fillId="0" borderId="11" xfId="28" applyNumberFormat="1" applyFont="1" applyFill="1" applyBorder="1" applyAlignment="1" applyProtection="1">
      <alignment horizontal="right" vertical="center"/>
      <protection hidden="1"/>
    </xf>
    <xf numFmtId="2" fontId="15" fillId="0" borderId="11" xfId="28" applyNumberFormat="1" applyFont="1" applyFill="1" applyBorder="1" applyAlignment="1" applyProtection="1">
      <alignment horizontal="right" vertical="center"/>
      <protection hidden="1"/>
    </xf>
    <xf numFmtId="0" fontId="18" fillId="0" borderId="0" xfId="28" applyNumberFormat="1" applyFont="1" applyFill="1" applyBorder="1" applyAlignment="1" applyProtection="1">
      <alignment horizontal="center" vertical="center"/>
      <protection hidden="1"/>
    </xf>
    <xf numFmtId="2" fontId="31" fillId="0" borderId="0" xfId="0" applyNumberFormat="1" applyFont="1" applyAlignment="1" applyProtection="1">
      <alignment vertical="center"/>
      <protection hidden="1"/>
    </xf>
    <xf numFmtId="0" fontId="6" fillId="0" borderId="11" xfId="0" applyFont="1" applyBorder="1" applyAlignment="1" applyProtection="1">
      <alignment horizontal="center" vertical="top" wrapText="1"/>
      <protection hidden="1"/>
    </xf>
    <xf numFmtId="0" fontId="5" fillId="0" borderId="11" xfId="0" applyFont="1" applyBorder="1" applyAlignment="1" applyProtection="1">
      <alignment vertical="top" wrapText="1"/>
      <protection hidden="1"/>
    </xf>
    <xf numFmtId="0" fontId="5" fillId="0" borderId="0" xfId="0" applyFont="1" applyAlignment="1" applyProtection="1">
      <alignment vertical="top" wrapText="1"/>
      <protection hidden="1"/>
    </xf>
    <xf numFmtId="0" fontId="0" fillId="4" borderId="0" xfId="0" applyFill="1" applyAlignment="1" applyProtection="1">
      <alignment horizontal="center" vertical="center"/>
      <protection hidden="1"/>
    </xf>
    <xf numFmtId="0" fontId="16" fillId="4" borderId="0" xfId="0" applyFont="1" applyFill="1" applyAlignment="1" applyProtection="1">
      <alignment vertical="center"/>
      <protection hidden="1"/>
    </xf>
    <xf numFmtId="0" fontId="0" fillId="4" borderId="0" xfId="0" applyFill="1" applyProtection="1">
      <protection hidden="1"/>
    </xf>
    <xf numFmtId="0" fontId="15" fillId="4" borderId="0" xfId="0" applyFont="1" applyFill="1" applyAlignment="1" applyProtection="1">
      <alignment horizontal="center" vertical="center"/>
      <protection hidden="1"/>
    </xf>
    <xf numFmtId="0" fontId="44" fillId="4" borderId="0" xfId="0" applyFont="1" applyFill="1" applyAlignment="1" applyProtection="1">
      <alignment vertical="center"/>
      <protection hidden="1"/>
    </xf>
    <xf numFmtId="0" fontId="15" fillId="4" borderId="0" xfId="0" applyFont="1" applyFill="1" applyAlignment="1" applyProtection="1">
      <alignment horizontal="center" vertical="top"/>
      <protection hidden="1"/>
    </xf>
    <xf numFmtId="0" fontId="15" fillId="4" borderId="0" xfId="0" applyFont="1" applyFill="1" applyAlignment="1" applyProtection="1">
      <alignment vertical="top"/>
      <protection hidden="1"/>
    </xf>
    <xf numFmtId="0" fontId="15" fillId="4" borderId="0" xfId="0" applyFont="1" applyFill="1" applyAlignment="1" applyProtection="1">
      <alignment vertical="center"/>
      <protection hidden="1"/>
    </xf>
    <xf numFmtId="0" fontId="45" fillId="4" borderId="0" xfId="0" applyFont="1" applyFill="1" applyAlignment="1" applyProtection="1">
      <alignment vertical="center"/>
      <protection hidden="1"/>
    </xf>
    <xf numFmtId="0" fontId="15" fillId="4" borderId="28" xfId="0" applyFont="1" applyFill="1" applyBorder="1" applyAlignment="1" applyProtection="1">
      <alignment vertical="center"/>
      <protection hidden="1"/>
    </xf>
    <xf numFmtId="0" fontId="45" fillId="0" borderId="29" xfId="0" applyFont="1" applyBorder="1" applyAlignment="1" applyProtection="1">
      <alignment horizontal="center" vertical="center"/>
      <protection locked="0"/>
    </xf>
    <xf numFmtId="0" fontId="45" fillId="0" borderId="30" xfId="0" applyFont="1" applyBorder="1" applyAlignment="1" applyProtection="1">
      <alignment vertical="center"/>
      <protection locked="0"/>
    </xf>
    <xf numFmtId="0" fontId="45" fillId="0" borderId="31" xfId="0" applyFont="1" applyBorder="1" applyAlignment="1" applyProtection="1">
      <alignment horizontal="center" vertical="center"/>
      <protection locked="0"/>
    </xf>
    <xf numFmtId="0" fontId="45" fillId="0" borderId="32" xfId="0" applyFont="1" applyBorder="1" applyAlignment="1" applyProtection="1">
      <alignment horizontal="center" vertical="center"/>
      <protection locked="0"/>
    </xf>
    <xf numFmtId="0" fontId="45" fillId="0" borderId="33" xfId="0" applyFont="1" applyBorder="1" applyAlignment="1" applyProtection="1">
      <alignment vertical="center"/>
      <protection locked="0"/>
    </xf>
    <xf numFmtId="0" fontId="45" fillId="0" borderId="34" xfId="0" applyFont="1" applyBorder="1" applyAlignment="1" applyProtection="1">
      <alignment horizontal="center" vertical="center"/>
      <protection locked="0"/>
    </xf>
    <xf numFmtId="0" fontId="45" fillId="0" borderId="35" xfId="0" applyFont="1" applyBorder="1" applyAlignment="1" applyProtection="1">
      <alignment horizontal="center" vertical="center"/>
      <protection locked="0"/>
    </xf>
    <xf numFmtId="0" fontId="45" fillId="0" borderId="36" xfId="0" applyFont="1" applyBorder="1" applyAlignment="1" applyProtection="1">
      <alignment vertical="center"/>
      <protection locked="0"/>
    </xf>
    <xf numFmtId="0" fontId="45" fillId="0" borderId="37" xfId="0" applyFont="1" applyBorder="1" applyAlignment="1" applyProtection="1">
      <alignment horizontal="center" vertical="center"/>
      <protection locked="0"/>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1" xfId="0" applyFont="1" applyBorder="1" applyAlignment="1" applyProtection="1">
      <alignment vertical="center" wrapText="1"/>
      <protection hidden="1"/>
    </xf>
    <xf numFmtId="0" fontId="15"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5" fillId="0" borderId="11"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15" fillId="0" borderId="0" xfId="0" quotePrefix="1" applyFont="1" applyAlignment="1" applyProtection="1">
      <alignment horizontal="center" vertical="center"/>
      <protection hidden="1"/>
    </xf>
    <xf numFmtId="0" fontId="18" fillId="0" borderId="0" xfId="29" applyNumberFormat="1" applyFont="1" applyFill="1" applyBorder="1" applyAlignment="1" applyProtection="1">
      <alignment vertical="center" wrapText="1"/>
      <protection hidden="1"/>
    </xf>
    <xf numFmtId="0" fontId="15" fillId="0" borderId="0" xfId="29" applyNumberFormat="1" applyFont="1" applyFill="1" applyBorder="1" applyAlignment="1" applyProtection="1">
      <alignment vertical="center" wrapText="1"/>
      <protection hidden="1"/>
    </xf>
    <xf numFmtId="3" fontId="17" fillId="0" borderId="0" xfId="36" applyNumberFormat="1" applyFont="1" applyBorder="1" applyAlignment="1" applyProtection="1">
      <alignment horizontal="center" vertical="center" wrapText="1"/>
      <protection hidden="1"/>
    </xf>
    <xf numFmtId="3" fontId="18" fillId="0" borderId="0" xfId="36" applyNumberFormat="1" applyFont="1" applyFill="1" applyBorder="1" applyAlignment="1" applyProtection="1">
      <alignment horizontal="center" vertical="center" wrapText="1"/>
      <protection hidden="1"/>
    </xf>
    <xf numFmtId="2" fontId="18" fillId="0" borderId="0" xfId="28" applyNumberFormat="1" applyFont="1" applyFill="1" applyBorder="1" applyAlignment="1" applyProtection="1">
      <alignment horizontal="right" vertical="center"/>
      <protection hidden="1"/>
    </xf>
    <xf numFmtId="2" fontId="15" fillId="0" borderId="0" xfId="28" applyNumberFormat="1" applyFont="1" applyFill="1" applyBorder="1" applyAlignment="1" applyProtection="1">
      <alignment horizontal="right" vertical="center"/>
      <protection hidden="1"/>
    </xf>
    <xf numFmtId="3" fontId="16" fillId="0" borderId="11" xfId="0" applyNumberFormat="1" applyFont="1" applyBorder="1" applyAlignment="1" applyProtection="1">
      <alignment horizontal="center" vertical="center"/>
      <protection hidden="1"/>
    </xf>
    <xf numFmtId="2" fontId="16" fillId="0" borderId="25" xfId="0" applyNumberFormat="1" applyFont="1" applyBorder="1" applyAlignment="1" applyProtection="1">
      <alignment horizontal="right" vertical="center"/>
      <protection hidden="1"/>
    </xf>
    <xf numFmtId="2" fontId="15" fillId="2" borderId="11" xfId="32" applyNumberFormat="1" applyFont="1" applyFill="1" applyBorder="1" applyAlignment="1" applyProtection="1">
      <alignment vertical="center"/>
      <protection hidden="1"/>
    </xf>
    <xf numFmtId="0" fontId="35" fillId="3" borderId="0" xfId="20" applyFont="1" applyFill="1" applyAlignment="1" applyProtection="1">
      <alignment horizontal="center" vertical="center" wrapText="1"/>
    </xf>
    <xf numFmtId="0" fontId="0" fillId="3" borderId="0" xfId="0" applyFill="1" applyAlignment="1">
      <alignment horizontal="center" vertical="center" wrapText="1"/>
    </xf>
    <xf numFmtId="0" fontId="48" fillId="0" borderId="0" xfId="30" applyNumberFormat="1" applyFont="1" applyFill="1" applyBorder="1" applyAlignment="1" applyProtection="1">
      <alignment horizontal="center" vertical="center"/>
      <protection hidden="1"/>
    </xf>
    <xf numFmtId="0" fontId="49" fillId="0" borderId="0" xfId="30" applyNumberFormat="1" applyFont="1" applyFill="1" applyBorder="1" applyAlignment="1" applyProtection="1">
      <alignment horizontal="center" vertical="top"/>
      <protection hidden="1"/>
    </xf>
    <xf numFmtId="0" fontId="50" fillId="0" borderId="0" xfId="30" applyNumberFormat="1" applyFont="1" applyFill="1" applyBorder="1" applyAlignment="1" applyProtection="1">
      <alignment vertical="center"/>
      <protection hidden="1"/>
    </xf>
    <xf numFmtId="0" fontId="51" fillId="0" borderId="0" xfId="30" applyNumberFormat="1" applyFont="1" applyFill="1" applyBorder="1" applyAlignment="1" applyProtection="1">
      <alignment vertical="top"/>
      <protection hidden="1"/>
    </xf>
    <xf numFmtId="0" fontId="50" fillId="0" borderId="0" xfId="30" applyNumberFormat="1" applyFont="1" applyFill="1" applyBorder="1" applyAlignment="1" applyProtection="1">
      <alignment vertical="top"/>
      <protection hidden="1"/>
    </xf>
    <xf numFmtId="0" fontId="50" fillId="0" borderId="0" xfId="0" applyFont="1" applyAlignment="1" applyProtection="1">
      <alignment horizontal="justify" vertical="center"/>
      <protection hidden="1"/>
    </xf>
    <xf numFmtId="0" fontId="50" fillId="0" borderId="0" xfId="24" applyFont="1" applyAlignment="1" applyProtection="1">
      <alignment horizontal="left" vertical="center"/>
      <protection hidden="1"/>
    </xf>
    <xf numFmtId="0" fontId="50" fillId="0" borderId="0" xfId="24" applyFont="1" applyAlignment="1" applyProtection="1">
      <alignment vertical="center"/>
      <protection hidden="1"/>
    </xf>
    <xf numFmtId="4" fontId="16" fillId="3" borderId="11" xfId="30" applyNumberFormat="1" applyFont="1" applyFill="1" applyBorder="1" applyAlignment="1" applyProtection="1">
      <alignment horizontal="right" vertical="center"/>
      <protection locked="0"/>
    </xf>
    <xf numFmtId="4" fontId="16" fillId="3" borderId="25" xfId="30" applyNumberFormat="1" applyFont="1" applyFill="1" applyBorder="1" applyAlignment="1" applyProtection="1">
      <alignment horizontal="right" vertical="center" wrapText="1"/>
      <protection locked="0"/>
    </xf>
    <xf numFmtId="10" fontId="51" fillId="0" borderId="0" xfId="30" applyNumberFormat="1" applyFont="1" applyFill="1" applyBorder="1" applyAlignment="1" applyProtection="1">
      <alignment vertical="top"/>
      <protection hidden="1"/>
    </xf>
    <xf numFmtId="10" fontId="50" fillId="0" borderId="0" xfId="30" applyNumberFormat="1" applyFont="1" applyFill="1" applyBorder="1" applyAlignment="1" applyProtection="1">
      <alignment vertical="top"/>
      <protection hidden="1"/>
    </xf>
    <xf numFmtId="0" fontId="51" fillId="0" borderId="0" xfId="30" applyNumberFormat="1" applyFont="1" applyFill="1" applyBorder="1" applyAlignment="1" applyProtection="1">
      <alignment vertical="top" wrapText="1"/>
      <protection hidden="1"/>
    </xf>
    <xf numFmtId="0" fontId="16" fillId="0" borderId="11" xfId="0" applyFont="1" applyBorder="1" applyAlignment="1">
      <alignment horizontal="center" vertical="center"/>
    </xf>
    <xf numFmtId="2" fontId="38" fillId="3" borderId="11" xfId="32" applyNumberFormat="1" applyFont="1" applyFill="1" applyBorder="1" applyAlignment="1">
      <alignment vertical="center"/>
    </xf>
    <xf numFmtId="1" fontId="16" fillId="0" borderId="11" xfId="36" quotePrefix="1" applyNumberFormat="1" applyFont="1" applyFill="1" applyBorder="1" applyAlignment="1" applyProtection="1">
      <alignment horizontal="center" vertical="center" wrapText="1"/>
      <protection hidden="1"/>
    </xf>
    <xf numFmtId="0" fontId="16" fillId="0" borderId="11" xfId="36" quotePrefix="1" applyNumberFormat="1" applyFont="1" applyFill="1" applyBorder="1" applyAlignment="1" applyProtection="1">
      <alignment horizontal="center" vertical="center" wrapText="1"/>
      <protection hidden="1"/>
    </xf>
    <xf numFmtId="165" fontId="16" fillId="0" borderId="11" xfId="32" applyNumberFormat="1" applyBorder="1" applyAlignment="1" applyProtection="1">
      <alignment horizontal="left" vertical="center"/>
      <protection hidden="1"/>
    </xf>
    <xf numFmtId="0" fontId="16" fillId="0" borderId="11" xfId="36" applyNumberFormat="1" applyFont="1" applyFill="1" applyBorder="1" applyAlignment="1" applyProtection="1">
      <alignment horizontal="center" vertical="center" wrapText="1"/>
      <protection hidden="1"/>
    </xf>
    <xf numFmtId="10" fontId="15" fillId="3" borderId="11" xfId="31" applyNumberFormat="1" applyFont="1" applyFill="1" applyBorder="1" applyAlignment="1" applyProtection="1">
      <alignment horizontal="center" vertical="center" wrapText="1"/>
      <protection hidden="1"/>
    </xf>
    <xf numFmtId="0" fontId="15" fillId="3" borderId="11" xfId="31" applyFont="1" applyFill="1" applyBorder="1" applyAlignment="1" applyProtection="1">
      <alignment horizontal="center" vertical="center" wrapText="1"/>
      <protection hidden="1"/>
    </xf>
    <xf numFmtId="0" fontId="0" fillId="0" borderId="24" xfId="26" applyFont="1" applyBorder="1" applyAlignment="1" applyProtection="1">
      <alignment vertical="center" wrapText="1"/>
      <protection hidden="1"/>
    </xf>
    <xf numFmtId="0" fontId="16" fillId="0" borderId="7" xfId="31" applyFont="1" applyBorder="1" applyAlignment="1" applyProtection="1">
      <alignment horizontal="justify" vertical="center" wrapText="1"/>
      <protection hidden="1"/>
    </xf>
    <xf numFmtId="0" fontId="5" fillId="0" borderId="0" xfId="24" applyFont="1" applyAlignment="1" applyProtection="1">
      <alignment vertical="top"/>
      <protection hidden="1"/>
    </xf>
    <xf numFmtId="0" fontId="16" fillId="0" borderId="0" xfId="24" applyFont="1" applyAlignment="1" applyProtection="1">
      <alignment vertical="top"/>
      <protection hidden="1"/>
    </xf>
    <xf numFmtId="0" fontId="0" fillId="0" borderId="0" xfId="24" applyFont="1" applyAlignment="1" applyProtection="1">
      <alignment vertical="top"/>
      <protection hidden="1"/>
    </xf>
    <xf numFmtId="0" fontId="32" fillId="0" borderId="0" xfId="24" applyAlignment="1" applyProtection="1">
      <alignment vertical="top"/>
      <protection hidden="1"/>
    </xf>
    <xf numFmtId="0" fontId="0" fillId="0" borderId="19" xfId="30" applyNumberFormat="1" applyFont="1" applyFill="1" applyBorder="1" applyAlignment="1" applyProtection="1">
      <alignment horizontal="left" vertical="center" indent="3"/>
      <protection hidden="1"/>
    </xf>
    <xf numFmtId="0" fontId="0" fillId="3" borderId="15" xfId="26" applyFont="1" applyFill="1" applyBorder="1" applyAlignment="1" applyProtection="1">
      <alignment vertical="center" wrapText="1"/>
      <protection locked="0"/>
    </xf>
    <xf numFmtId="177" fontId="50" fillId="0" borderId="0" xfId="30" applyNumberFormat="1" applyFont="1" applyFill="1" applyBorder="1" applyAlignment="1" applyProtection="1">
      <alignment vertical="top"/>
      <protection hidden="1"/>
    </xf>
    <xf numFmtId="177" fontId="50" fillId="0" borderId="0" xfId="30" applyNumberFormat="1" applyFont="1" applyFill="1" applyBorder="1" applyAlignment="1" applyProtection="1">
      <alignment vertical="center"/>
      <protection hidden="1"/>
    </xf>
    <xf numFmtId="2" fontId="16" fillId="0" borderId="11" xfId="31" applyNumberFormat="1" applyFont="1" applyBorder="1" applyAlignment="1" applyProtection="1">
      <alignment horizontal="justify" vertical="center" wrapText="1"/>
      <protection hidden="1"/>
    </xf>
    <xf numFmtId="1" fontId="16" fillId="0" borderId="0" xfId="35" applyNumberFormat="1" applyFont="1" applyAlignment="1" applyProtection="1">
      <alignment vertical="center" wrapText="1"/>
      <protection hidden="1"/>
    </xf>
    <xf numFmtId="1" fontId="15" fillId="0" borderId="0" xfId="35" applyNumberFormat="1" applyFont="1" applyAlignment="1" applyProtection="1">
      <alignment horizontal="center" vertical="center" wrapText="1"/>
      <protection hidden="1"/>
    </xf>
    <xf numFmtId="0" fontId="15" fillId="0" borderId="0" xfId="35" applyFont="1" applyAlignment="1" applyProtection="1">
      <alignment horizontal="center" vertical="center" wrapText="1"/>
      <protection hidden="1"/>
    </xf>
    <xf numFmtId="0" fontId="35" fillId="0" borderId="0" xfId="35" applyProtection="1">
      <protection hidden="1"/>
    </xf>
    <xf numFmtId="4" fontId="15" fillId="0" borderId="0" xfId="35" applyNumberFormat="1" applyFont="1" applyAlignment="1" applyProtection="1">
      <alignment horizontal="center" vertical="center" wrapText="1"/>
      <protection hidden="1"/>
    </xf>
    <xf numFmtId="0" fontId="19" fillId="0" borderId="0" xfId="35" applyFont="1" applyProtection="1">
      <protection hidden="1"/>
    </xf>
    <xf numFmtId="4" fontId="15" fillId="0" borderId="11" xfId="35" applyNumberFormat="1" applyFont="1" applyBorder="1" applyAlignment="1" applyProtection="1">
      <alignment horizontal="center" vertical="center" wrapText="1"/>
      <protection hidden="1"/>
    </xf>
    <xf numFmtId="1" fontId="15" fillId="0" borderId="11" xfId="35" applyNumberFormat="1" applyFont="1" applyBorder="1" applyAlignment="1" applyProtection="1">
      <alignment vertical="center" wrapText="1"/>
      <protection hidden="1"/>
    </xf>
    <xf numFmtId="4" fontId="15" fillId="0" borderId="11" xfId="35" applyNumberFormat="1" applyFont="1" applyBorder="1" applyAlignment="1" applyProtection="1">
      <alignment horizontal="right" vertical="center" wrapText="1"/>
      <protection hidden="1"/>
    </xf>
    <xf numFmtId="4" fontId="15" fillId="0" borderId="24" xfId="35" applyNumberFormat="1" applyFont="1" applyBorder="1" applyAlignment="1" applyProtection="1">
      <alignment horizontal="right" vertical="center" wrapText="1"/>
      <protection hidden="1"/>
    </xf>
    <xf numFmtId="4" fontId="16" fillId="0" borderId="16" xfId="35" applyNumberFormat="1" applyFont="1" applyBorder="1" applyAlignment="1" applyProtection="1">
      <alignment horizontal="right" vertical="center" wrapText="1"/>
      <protection hidden="1"/>
    </xf>
    <xf numFmtId="0" fontId="19" fillId="0" borderId="0" xfId="35" applyFont="1" applyAlignment="1" applyProtection="1">
      <alignment vertical="center"/>
      <protection hidden="1"/>
    </xf>
    <xf numFmtId="1" fontId="16" fillId="0" borderId="11" xfId="35" applyNumberFormat="1" applyFont="1" applyBorder="1" applyAlignment="1" applyProtection="1">
      <alignment horizontal="center" vertical="center" wrapText="1"/>
      <protection hidden="1"/>
    </xf>
    <xf numFmtId="0" fontId="15" fillId="0" borderId="24" xfId="35" applyFont="1" applyBorder="1" applyAlignment="1" applyProtection="1">
      <alignment vertical="center" wrapText="1"/>
      <protection hidden="1"/>
    </xf>
    <xf numFmtId="0" fontId="15" fillId="0" borderId="16" xfId="35" applyFont="1" applyBorder="1" applyAlignment="1" applyProtection="1">
      <alignment vertical="center" wrapText="1"/>
      <protection hidden="1"/>
    </xf>
    <xf numFmtId="4" fontId="16" fillId="0" borderId="11" xfId="35" applyNumberFormat="1" applyFont="1" applyBorder="1" applyAlignment="1" applyProtection="1">
      <alignment vertical="center" wrapText="1"/>
      <protection hidden="1"/>
    </xf>
    <xf numFmtId="4" fontId="15" fillId="0" borderId="24" xfId="35" applyNumberFormat="1" applyFont="1" applyBorder="1" applyAlignment="1" applyProtection="1">
      <alignment vertical="center" wrapText="1"/>
      <protection hidden="1"/>
    </xf>
    <xf numFmtId="4" fontId="16" fillId="0" borderId="16" xfId="35" applyNumberFormat="1" applyFont="1" applyBorder="1" applyAlignment="1" applyProtection="1">
      <alignment vertical="center" wrapText="1"/>
      <protection hidden="1"/>
    </xf>
    <xf numFmtId="3" fontId="19" fillId="0" borderId="0" xfId="35" applyNumberFormat="1" applyFont="1" applyProtection="1">
      <protection hidden="1"/>
    </xf>
    <xf numFmtId="4" fontId="16" fillId="0" borderId="11" xfId="35" applyNumberFormat="1" applyFont="1" applyBorder="1" applyAlignment="1" applyProtection="1">
      <alignment horizontal="right" vertical="center" wrapText="1"/>
      <protection hidden="1"/>
    </xf>
    <xf numFmtId="4" fontId="15" fillId="0" borderId="11" xfId="35" applyNumberFormat="1" applyFont="1" applyBorder="1" applyAlignment="1" applyProtection="1">
      <alignment vertical="center" wrapText="1"/>
      <protection hidden="1"/>
    </xf>
    <xf numFmtId="4" fontId="15" fillId="0" borderId="16" xfId="35" applyNumberFormat="1" applyFont="1" applyBorder="1" applyAlignment="1" applyProtection="1">
      <alignment vertical="center" wrapText="1"/>
      <protection hidden="1"/>
    </xf>
    <xf numFmtId="0" fontId="15" fillId="5" borderId="24" xfId="35" applyFont="1" applyFill="1" applyBorder="1" applyAlignment="1" applyProtection="1">
      <alignment vertical="center" wrapText="1"/>
      <protection hidden="1"/>
    </xf>
    <xf numFmtId="0" fontId="16" fillId="0" borderId="16" xfId="35" applyFont="1" applyBorder="1" applyAlignment="1" applyProtection="1">
      <alignment vertical="center" wrapText="1"/>
      <protection hidden="1"/>
    </xf>
    <xf numFmtId="4" fontId="16" fillId="0" borderId="24" xfId="35" applyNumberFormat="1" applyFont="1" applyBorder="1" applyAlignment="1" applyProtection="1">
      <alignment vertical="center" wrapText="1"/>
      <protection hidden="1"/>
    </xf>
    <xf numFmtId="2" fontId="19" fillId="0" borderId="0" xfId="35" applyNumberFormat="1" applyFont="1" applyProtection="1">
      <protection hidden="1"/>
    </xf>
    <xf numFmtId="176" fontId="19" fillId="0" borderId="0" xfId="35" applyNumberFormat="1" applyFont="1" applyProtection="1">
      <protection hidden="1"/>
    </xf>
    <xf numFmtId="0" fontId="16" fillId="0" borderId="16" xfId="35" applyFont="1" applyBorder="1" applyAlignment="1" applyProtection="1">
      <alignment horizontal="center" vertical="center" wrapText="1"/>
      <protection hidden="1"/>
    </xf>
    <xf numFmtId="3" fontId="16" fillId="0" borderId="11" xfId="35" applyNumberFormat="1" applyFont="1" applyBorder="1" applyAlignment="1" applyProtection="1">
      <alignment horizontal="right" vertical="center" wrapText="1"/>
      <protection hidden="1"/>
    </xf>
    <xf numFmtId="3" fontId="16" fillId="0" borderId="24" xfId="35" applyNumberFormat="1" applyFont="1" applyBorder="1" applyAlignment="1" applyProtection="1">
      <alignment horizontal="right" vertical="center" wrapText="1"/>
      <protection hidden="1"/>
    </xf>
    <xf numFmtId="3" fontId="15" fillId="0" borderId="24" xfId="35" applyNumberFormat="1" applyFont="1" applyBorder="1" applyAlignment="1" applyProtection="1">
      <alignment horizontal="right" vertical="center" wrapText="1"/>
      <protection hidden="1"/>
    </xf>
    <xf numFmtId="4" fontId="15" fillId="0" borderId="16" xfId="16" applyNumberFormat="1" applyFont="1" applyBorder="1" applyAlignment="1" applyProtection="1">
      <alignment horizontal="right" vertical="center" wrapText="1"/>
      <protection hidden="1"/>
    </xf>
    <xf numFmtId="3" fontId="15" fillId="0" borderId="11" xfId="16" applyNumberFormat="1" applyFont="1" applyBorder="1" applyAlignment="1" applyProtection="1">
      <alignment horizontal="right" vertical="center" wrapText="1"/>
      <protection hidden="1"/>
    </xf>
    <xf numFmtId="4" fontId="15" fillId="0" borderId="24" xfId="16" applyNumberFormat="1" applyFont="1" applyBorder="1" applyAlignment="1" applyProtection="1">
      <alignment horizontal="right" vertical="center" wrapText="1"/>
      <protection hidden="1"/>
    </xf>
    <xf numFmtId="4" fontId="15" fillId="0" borderId="24" xfId="35" applyNumberFormat="1" applyFont="1" applyBorder="1" applyAlignment="1" applyProtection="1">
      <alignment horizontal="center" vertical="center" wrapText="1"/>
      <protection hidden="1"/>
    </xf>
    <xf numFmtId="4" fontId="15" fillId="0" borderId="16" xfId="35" applyNumberFormat="1" applyFont="1" applyBorder="1" applyAlignment="1" applyProtection="1">
      <alignment horizontal="right" vertical="center" wrapText="1"/>
      <protection hidden="1"/>
    </xf>
    <xf numFmtId="1" fontId="16" fillId="0" borderId="26" xfId="35" applyNumberFormat="1" applyFont="1" applyBorder="1" applyAlignment="1" applyProtection="1">
      <alignment horizontal="center" vertical="center" wrapText="1"/>
      <protection hidden="1"/>
    </xf>
    <xf numFmtId="0" fontId="15" fillId="0" borderId="8" xfId="35" applyFont="1" applyBorder="1" applyAlignment="1" applyProtection="1">
      <alignment vertical="center" wrapText="1"/>
      <protection hidden="1"/>
    </xf>
    <xf numFmtId="4" fontId="16" fillId="0" borderId="8" xfId="35" applyNumberFormat="1" applyFont="1" applyBorder="1" applyAlignment="1" applyProtection="1">
      <alignment vertical="center" wrapText="1"/>
      <protection hidden="1"/>
    </xf>
    <xf numFmtId="4" fontId="15" fillId="0" borderId="8" xfId="35" applyNumberFormat="1" applyFont="1" applyBorder="1" applyAlignment="1" applyProtection="1">
      <alignment vertical="center" wrapText="1"/>
      <protection hidden="1"/>
    </xf>
    <xf numFmtId="4" fontId="16" fillId="0" borderId="27" xfId="35" applyNumberFormat="1" applyFont="1" applyBorder="1" applyAlignment="1" applyProtection="1">
      <alignment vertical="center" wrapText="1"/>
      <protection hidden="1"/>
    </xf>
    <xf numFmtId="1" fontId="15" fillId="0" borderId="5" xfId="35" applyNumberFormat="1" applyFont="1" applyBorder="1" applyAlignment="1" applyProtection="1">
      <alignment horizontal="center" vertical="center" wrapText="1"/>
      <protection hidden="1"/>
    </xf>
    <xf numFmtId="0" fontId="16" fillId="0" borderId="0" xfId="35" applyFont="1" applyAlignment="1" applyProtection="1">
      <alignment horizontal="justify" vertical="center" wrapText="1"/>
      <protection hidden="1"/>
    </xf>
    <xf numFmtId="2" fontId="0" fillId="0" borderId="5" xfId="35" applyNumberFormat="1" applyFont="1" applyBorder="1" applyAlignment="1" applyProtection="1">
      <alignment horizontal="left" vertical="center" wrapText="1" indent="3"/>
      <protection hidden="1"/>
    </xf>
    <xf numFmtId="0" fontId="0" fillId="0" borderId="0" xfId="35" applyFont="1" applyAlignment="1" applyProtection="1">
      <alignment vertical="center" wrapText="1"/>
      <protection hidden="1"/>
    </xf>
    <xf numFmtId="2" fontId="16" fillId="0" borderId="0" xfId="35" applyNumberFormat="1" applyFont="1" applyAlignment="1" applyProtection="1">
      <alignment horizontal="left" vertical="center" wrapText="1"/>
      <protection hidden="1"/>
    </xf>
    <xf numFmtId="0" fontId="0" fillId="0" borderId="0" xfId="35" applyFont="1" applyAlignment="1" applyProtection="1">
      <alignment horizontal="justify" vertical="center" wrapText="1"/>
      <protection hidden="1"/>
    </xf>
    <xf numFmtId="3" fontId="16" fillId="0" borderId="6" xfId="35" applyNumberFormat="1" applyFont="1" applyBorder="1" applyAlignment="1" applyProtection="1">
      <alignment horizontal="right" vertical="center" wrapText="1"/>
      <protection hidden="1"/>
    </xf>
    <xf numFmtId="10" fontId="16" fillId="0" borderId="0" xfId="35" applyNumberFormat="1" applyFont="1" applyAlignment="1" applyProtection="1">
      <alignment horizontal="left" vertical="center" wrapText="1"/>
      <protection hidden="1"/>
    </xf>
    <xf numFmtId="4" fontId="16" fillId="0" borderId="6" xfId="35" applyNumberFormat="1" applyFont="1" applyBorder="1" applyAlignment="1" applyProtection="1">
      <alignment horizontal="right" vertical="center" wrapText="1"/>
      <protection hidden="1"/>
    </xf>
    <xf numFmtId="1" fontId="15" fillId="0" borderId="5" xfId="35" applyNumberFormat="1" applyFont="1" applyBorder="1" applyAlignment="1" applyProtection="1">
      <alignment horizontal="center" vertical="top" wrapText="1"/>
      <protection hidden="1"/>
    </xf>
    <xf numFmtId="1" fontId="16" fillId="0" borderId="5" xfId="35" applyNumberFormat="1" applyFont="1" applyBorder="1" applyAlignment="1" applyProtection="1">
      <alignment horizontal="left" vertical="center" wrapText="1" indent="3"/>
      <protection hidden="1"/>
    </xf>
    <xf numFmtId="0" fontId="16" fillId="0" borderId="0" xfId="35" applyFont="1" applyAlignment="1" applyProtection="1">
      <alignment vertical="center" wrapText="1"/>
      <protection hidden="1"/>
    </xf>
    <xf numFmtId="10" fontId="15" fillId="6" borderId="0" xfId="35" applyNumberFormat="1" applyFont="1" applyFill="1" applyAlignment="1" applyProtection="1">
      <alignment vertical="center" wrapText="1"/>
      <protection locked="0" hidden="1"/>
    </xf>
    <xf numFmtId="1" fontId="0" fillId="0" borderId="5" xfId="35" applyNumberFormat="1" applyFont="1" applyBorder="1" applyAlignment="1" applyProtection="1">
      <alignment horizontal="left" vertical="center" wrapText="1" indent="3"/>
      <protection hidden="1"/>
    </xf>
    <xf numFmtId="2" fontId="15" fillId="0" borderId="0" xfId="35" applyNumberFormat="1" applyFont="1" applyAlignment="1" applyProtection="1">
      <alignment vertical="center" wrapText="1"/>
      <protection hidden="1"/>
    </xf>
    <xf numFmtId="4" fontId="16" fillId="6" borderId="6" xfId="35" applyNumberFormat="1" applyFont="1" applyFill="1" applyBorder="1" applyAlignment="1" applyProtection="1">
      <alignment horizontal="right" vertical="center" wrapText="1"/>
      <protection locked="0" hidden="1"/>
    </xf>
    <xf numFmtId="3" fontId="16" fillId="6" borderId="6" xfId="35" applyNumberFormat="1" applyFont="1" applyFill="1" applyBorder="1" applyAlignment="1" applyProtection="1">
      <alignment horizontal="right" vertical="center" wrapText="1"/>
      <protection locked="0" hidden="1"/>
    </xf>
    <xf numFmtId="4" fontId="16" fillId="0" borderId="6" xfId="35" applyNumberFormat="1" applyFont="1" applyBorder="1" applyAlignment="1" applyProtection="1">
      <alignment horizontal="justify" vertical="center" wrapText="1"/>
      <protection hidden="1"/>
    </xf>
    <xf numFmtId="1" fontId="0" fillId="0" borderId="0" xfId="35" applyNumberFormat="1" applyFont="1" applyAlignment="1" applyProtection="1">
      <alignment vertical="center" wrapText="1"/>
      <protection hidden="1"/>
    </xf>
    <xf numFmtId="4" fontId="16" fillId="0" borderId="0" xfId="35" applyNumberFormat="1" applyFont="1" applyAlignment="1" applyProtection="1">
      <alignment vertical="center" wrapText="1"/>
      <protection hidden="1"/>
    </xf>
    <xf numFmtId="0" fontId="0" fillId="0" borderId="0" xfId="0" applyAlignment="1">
      <alignment vertical="top"/>
    </xf>
    <xf numFmtId="9" fontId="0" fillId="0" borderId="5" xfId="35"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19" fillId="0" borderId="10" xfId="0" applyFont="1" applyBorder="1" applyAlignment="1">
      <alignment vertical="top"/>
    </xf>
    <xf numFmtId="0" fontId="0" fillId="0" borderId="10" xfId="0" applyBorder="1"/>
    <xf numFmtId="0" fontId="19" fillId="0" borderId="10" xfId="0" applyFont="1" applyBorder="1" applyAlignment="1">
      <alignment vertical="top" wrapText="1"/>
    </xf>
    <xf numFmtId="0" fontId="0" fillId="0" borderId="12" xfId="0" applyBorder="1" applyAlignment="1">
      <alignment horizontal="center" vertical="top"/>
    </xf>
    <xf numFmtId="0" fontId="0" fillId="0" borderId="12" xfId="0" applyBorder="1" applyAlignment="1">
      <alignment vertical="top" wrapText="1"/>
    </xf>
    <xf numFmtId="0" fontId="19"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0" fontId="16" fillId="0" borderId="23" xfId="31" applyFont="1" applyBorder="1" applyAlignment="1" applyProtection="1">
      <alignment horizontal="justify" vertical="center" wrapText="1"/>
      <protection hidden="1"/>
    </xf>
    <xf numFmtId="14" fontId="0" fillId="0" borderId="0" xfId="0" applyNumberFormat="1" applyAlignment="1" applyProtection="1">
      <alignment horizontal="left" vertical="center"/>
      <protection hidden="1"/>
    </xf>
    <xf numFmtId="0" fontId="0" fillId="0" borderId="0" xfId="0" applyAlignment="1" applyProtection="1">
      <alignment horizontal="justify" vertical="center"/>
      <protection hidden="1"/>
    </xf>
    <xf numFmtId="0" fontId="35" fillId="0" borderId="0" xfId="30" applyNumberFormat="1" applyFont="1" applyFill="1" applyBorder="1" applyAlignment="1" applyProtection="1">
      <alignment vertical="top"/>
      <protection hidden="1"/>
    </xf>
    <xf numFmtId="0" fontId="19" fillId="0" borderId="0" xfId="24" applyFont="1" applyProtection="1">
      <protection hidden="1"/>
    </xf>
    <xf numFmtId="0" fontId="0" fillId="0" borderId="11" xfId="30" applyFont="1" applyBorder="1" applyAlignment="1" applyProtection="1">
      <alignment horizontal="center" vertical="top" wrapText="1"/>
      <protection hidden="1"/>
    </xf>
    <xf numFmtId="2" fontId="5" fillId="0" borderId="0" xfId="31" applyNumberFormat="1" applyFont="1" applyAlignment="1" applyProtection="1">
      <alignment vertical="top"/>
      <protection hidden="1"/>
    </xf>
    <xf numFmtId="164" fontId="5" fillId="0" borderId="0" xfId="31" applyNumberFormat="1" applyFont="1" applyAlignment="1" applyProtection="1">
      <alignment vertical="top"/>
      <protection hidden="1"/>
    </xf>
    <xf numFmtId="164" fontId="51" fillId="0" borderId="0" xfId="7" applyFont="1" applyFill="1" applyBorder="1" applyAlignment="1" applyProtection="1">
      <alignment vertical="center"/>
      <protection hidden="1"/>
    </xf>
    <xf numFmtId="164" fontId="5" fillId="0" borderId="0" xfId="7" applyFont="1" applyAlignment="1" applyProtection="1">
      <alignment vertical="top"/>
      <protection hidden="1"/>
    </xf>
    <xf numFmtId="0" fontId="15" fillId="0" borderId="0" xfId="24" applyFont="1" applyAlignment="1" applyProtection="1">
      <alignment vertical="top"/>
      <protection hidden="1"/>
    </xf>
    <xf numFmtId="0" fontId="15" fillId="0" borderId="0" xfId="30" applyFont="1" applyAlignment="1" applyProtection="1">
      <alignment vertical="top"/>
      <protection hidden="1"/>
    </xf>
    <xf numFmtId="14" fontId="0" fillId="3" borderId="15" xfId="26" applyNumberFormat="1" applyFont="1" applyFill="1" applyBorder="1" applyAlignment="1" applyProtection="1">
      <alignment horizontal="left" vertical="center" wrapText="1"/>
      <protection locked="0"/>
    </xf>
    <xf numFmtId="0" fontId="0" fillId="3" borderId="15" xfId="26" applyFont="1" applyFill="1" applyBorder="1" applyAlignment="1" applyProtection="1">
      <alignment horizontal="left" vertical="center" wrapText="1"/>
      <protection locked="0"/>
    </xf>
    <xf numFmtId="175" fontId="15" fillId="0" borderId="0" xfId="24" applyNumberFormat="1" applyFont="1" applyAlignment="1" applyProtection="1">
      <alignment horizontal="left" vertical="center"/>
      <protection hidden="1"/>
    </xf>
    <xf numFmtId="0" fontId="15" fillId="0" borderId="12" xfId="0" applyFont="1" applyBorder="1" applyAlignment="1" applyProtection="1">
      <alignment horizontal="center" vertical="center"/>
      <protection hidden="1"/>
    </xf>
    <xf numFmtId="0" fontId="15" fillId="0" borderId="24" xfId="31" applyFont="1" applyBorder="1" applyAlignment="1" applyProtection="1">
      <alignment vertical="center" wrapText="1"/>
      <protection hidden="1"/>
    </xf>
    <xf numFmtId="0" fontId="15" fillId="0" borderId="16" xfId="31" applyFont="1" applyBorder="1" applyAlignment="1" applyProtection="1">
      <alignment vertical="center" wrapText="1"/>
      <protection hidden="1"/>
    </xf>
    <xf numFmtId="177" fontId="53" fillId="0" borderId="0" xfId="30" applyNumberFormat="1" applyFont="1" applyFill="1" applyBorder="1" applyAlignment="1" applyProtection="1">
      <alignment vertical="top"/>
      <protection hidden="1"/>
    </xf>
    <xf numFmtId="0" fontId="15" fillId="0" borderId="0" xfId="0" applyFont="1" applyAlignment="1" applyProtection="1">
      <alignment vertical="center"/>
      <protection hidden="1"/>
    </xf>
    <xf numFmtId="0" fontId="16" fillId="0" borderId="24" xfId="31" applyFont="1" applyBorder="1" applyAlignment="1" applyProtection="1">
      <alignment horizontal="center" vertical="center"/>
      <protection hidden="1"/>
    </xf>
    <xf numFmtId="0" fontId="15" fillId="0" borderId="3" xfId="31" applyFont="1" applyBorder="1" applyAlignment="1" applyProtection="1">
      <alignment horizontal="left" vertical="center" wrapText="1"/>
      <protection hidden="1"/>
    </xf>
    <xf numFmtId="1" fontId="54" fillId="0" borderId="11" xfId="36" applyNumberFormat="1" applyFont="1" applyFill="1" applyBorder="1" applyAlignment="1" applyProtection="1">
      <alignment horizontal="center" vertical="top" wrapText="1"/>
      <protection hidden="1"/>
    </xf>
    <xf numFmtId="0" fontId="54" fillId="3" borderId="11" xfId="0" applyFont="1" applyFill="1" applyBorder="1" applyAlignment="1" applyProtection="1">
      <alignment horizontal="center" vertical="top" wrapText="1"/>
      <protection locked="0"/>
    </xf>
    <xf numFmtId="0" fontId="54" fillId="0" borderId="11" xfId="0" applyFont="1" applyBorder="1" applyAlignment="1" applyProtection="1">
      <alignment horizontal="center" vertical="top"/>
      <protection hidden="1"/>
    </xf>
    <xf numFmtId="0" fontId="6" fillId="0" borderId="16" xfId="0" applyFont="1" applyBorder="1" applyAlignment="1" applyProtection="1">
      <alignment vertical="center"/>
      <protection hidden="1"/>
    </xf>
    <xf numFmtId="0" fontId="6" fillId="0" borderId="4" xfId="0" applyFont="1" applyBorder="1" applyAlignment="1" applyProtection="1">
      <alignment horizontal="left" vertical="center"/>
      <protection hidden="1"/>
    </xf>
    <xf numFmtId="0" fontId="5" fillId="0" borderId="4" xfId="0" applyFont="1" applyBorder="1" applyAlignment="1" applyProtection="1">
      <alignment horizontal="left" vertical="center"/>
      <protection hidden="1"/>
    </xf>
    <xf numFmtId="0" fontId="6" fillId="0" borderId="4" xfId="0" applyFont="1" applyBorder="1" applyAlignment="1" applyProtection="1">
      <alignment vertical="center"/>
      <protection hidden="1"/>
    </xf>
    <xf numFmtId="0" fontId="6" fillId="0" borderId="4" xfId="0" applyFont="1" applyBorder="1" applyAlignment="1" applyProtection="1">
      <alignment horizontal="right" vertical="center"/>
      <protection hidden="1"/>
    </xf>
    <xf numFmtId="0" fontId="5" fillId="0" borderId="0" xfId="0" applyFont="1" applyProtection="1">
      <protection hidden="1"/>
    </xf>
    <xf numFmtId="0" fontId="5" fillId="0" borderId="0" xfId="0" applyFont="1" applyAlignment="1" applyProtection="1">
      <alignment horizontal="lef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6" fillId="0" borderId="0" xfId="32" applyFont="1" applyAlignment="1" applyProtection="1">
      <alignment vertical="center"/>
      <protection hidden="1"/>
    </xf>
    <xf numFmtId="0" fontId="5" fillId="0" borderId="0" xfId="32" applyFont="1" applyAlignment="1" applyProtection="1">
      <alignment vertical="center"/>
      <protection hidden="1"/>
    </xf>
    <xf numFmtId="0" fontId="5" fillId="0" borderId="0" xfId="0" applyFont="1" applyAlignment="1" applyProtection="1">
      <alignment horizontal="left" vertical="center" indent="1"/>
      <protection hidden="1"/>
    </xf>
    <xf numFmtId="0" fontId="5" fillId="0" borderId="0" xfId="32" applyFont="1" applyAlignment="1" applyProtection="1">
      <alignment horizontal="left" vertical="center" indent="1"/>
      <protection hidden="1"/>
    </xf>
    <xf numFmtId="0" fontId="6" fillId="0" borderId="0" xfId="32" applyFont="1" applyAlignment="1" applyProtection="1">
      <alignment vertical="top"/>
      <protection hidden="1"/>
    </xf>
    <xf numFmtId="0" fontId="16" fillId="0" borderId="0" xfId="32" applyAlignment="1" applyProtection="1">
      <alignment horizontal="center" vertical="center"/>
      <protection hidden="1"/>
    </xf>
    <xf numFmtId="0" fontId="15" fillId="0" borderId="0" xfId="32" applyFont="1" applyAlignment="1" applyProtection="1">
      <alignment horizontal="center" vertical="top"/>
      <protection hidden="1"/>
    </xf>
    <xf numFmtId="14" fontId="0" fillId="0" borderId="0" xfId="0" applyNumberFormat="1" applyAlignment="1" applyProtection="1">
      <alignment horizontal="center" vertical="center"/>
      <protection hidden="1"/>
    </xf>
    <xf numFmtId="0" fontId="6" fillId="0" borderId="11"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39" fillId="0" borderId="0" xfId="0" applyFont="1" applyProtection="1">
      <protection hidden="1"/>
    </xf>
    <xf numFmtId="0" fontId="57" fillId="0" borderId="0" xfId="28" applyNumberFormat="1" applyFont="1" applyFill="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57" fillId="0" borderId="0" xfId="0" applyFont="1" applyAlignment="1" applyProtection="1">
      <alignment horizontal="center" vertical="center"/>
      <protection hidden="1"/>
    </xf>
    <xf numFmtId="1" fontId="5" fillId="0" borderId="11" xfId="36" applyNumberFormat="1" applyFont="1" applyFill="1" applyBorder="1" applyAlignment="1" applyProtection="1">
      <alignment horizontal="center" vertical="top" wrapText="1"/>
      <protection hidden="1"/>
    </xf>
    <xf numFmtId="164" fontId="5" fillId="0" borderId="11" xfId="7" applyFont="1" applyFill="1" applyBorder="1" applyAlignment="1" applyProtection="1">
      <alignment horizontal="right" vertical="top"/>
      <protection hidden="1"/>
    </xf>
    <xf numFmtId="0" fontId="5" fillId="0" borderId="11" xfId="29" applyNumberFormat="1" applyFont="1" applyFill="1" applyBorder="1" applyAlignment="1" applyProtection="1">
      <alignment vertical="center" wrapText="1"/>
      <protection hidden="1"/>
    </xf>
    <xf numFmtId="2" fontId="39" fillId="0" borderId="0" xfId="28" applyNumberFormat="1" applyFont="1" applyFill="1" applyBorder="1" applyAlignment="1" applyProtection="1">
      <alignment horizontal="right" vertical="center"/>
      <protection hidden="1"/>
    </xf>
    <xf numFmtId="2" fontId="57" fillId="0" borderId="0" xfId="28" applyNumberFormat="1" applyFont="1" applyFill="1" applyBorder="1" applyAlignment="1" applyProtection="1">
      <alignment horizontal="right" vertical="center"/>
      <protection hidden="1"/>
    </xf>
    <xf numFmtId="0" fontId="54" fillId="0" borderId="11" xfId="0" applyFont="1" applyBorder="1" applyAlignment="1" applyProtection="1">
      <alignment horizontal="center" vertical="center"/>
      <protection hidden="1"/>
    </xf>
    <xf numFmtId="0" fontId="54" fillId="0" borderId="0" xfId="0" applyFont="1" applyAlignment="1" applyProtection="1">
      <alignment vertical="center"/>
      <protection hidden="1"/>
    </xf>
    <xf numFmtId="164" fontId="54" fillId="3" borderId="11" xfId="7" applyFont="1" applyFill="1" applyBorder="1" applyAlignment="1" applyProtection="1">
      <alignment horizontal="center" vertical="top"/>
      <protection locked="0"/>
    </xf>
    <xf numFmtId="0" fontId="6" fillId="0" borderId="0" xfId="32" applyFont="1" applyAlignment="1" applyProtection="1">
      <alignment horizontal="left" vertical="center" wrapText="1"/>
      <protection hidden="1"/>
    </xf>
    <xf numFmtId="0" fontId="15" fillId="0" borderId="0" xfId="32" applyFont="1" applyAlignment="1" applyProtection="1">
      <alignment horizontal="left" vertical="center" wrapText="1"/>
      <protection hidden="1"/>
    </xf>
    <xf numFmtId="0" fontId="16" fillId="0" borderId="11" xfId="31" applyFont="1" applyBorder="1" applyAlignment="1" applyProtection="1">
      <alignment horizontal="center" vertical="center"/>
      <protection hidden="1"/>
    </xf>
    <xf numFmtId="0" fontId="15" fillId="0" borderId="0" xfId="24" applyFont="1" applyAlignment="1" applyProtection="1">
      <alignment horizontal="left" vertical="center" indent="2"/>
      <protection hidden="1"/>
    </xf>
    <xf numFmtId="0" fontId="15" fillId="0" borderId="0" xfId="24" applyFont="1" applyAlignment="1" applyProtection="1">
      <alignment horizontal="center" vertical="center"/>
      <protection hidden="1"/>
    </xf>
    <xf numFmtId="175" fontId="16" fillId="0" borderId="0" xfId="24" applyNumberFormat="1" applyFont="1" applyAlignment="1" applyProtection="1">
      <alignment horizontal="left" vertical="center"/>
      <protection hidden="1"/>
    </xf>
    <xf numFmtId="0" fontId="16" fillId="3" borderId="14" xfId="0" applyFont="1" applyFill="1" applyBorder="1" applyAlignment="1" applyProtection="1">
      <alignment horizontal="left" vertical="center"/>
      <protection locked="0"/>
    </xf>
    <xf numFmtId="164" fontId="49" fillId="0" borderId="0" xfId="7" applyFont="1" applyFill="1" applyBorder="1" applyAlignment="1" applyProtection="1">
      <alignment horizontal="center" vertical="center"/>
      <protection hidden="1"/>
    </xf>
    <xf numFmtId="164" fontId="50" fillId="0" borderId="0" xfId="7" applyFont="1" applyFill="1" applyBorder="1" applyAlignment="1" applyProtection="1">
      <alignment vertical="center"/>
      <protection hidden="1"/>
    </xf>
    <xf numFmtId="164" fontId="15" fillId="0" borderId="12" xfId="7" applyFont="1" applyFill="1" applyBorder="1" applyAlignment="1" applyProtection="1">
      <alignment horizontal="right" vertical="center" wrapText="1"/>
      <protection hidden="1"/>
    </xf>
    <xf numFmtId="0" fontId="5" fillId="3" borderId="11" xfId="26" applyFont="1" applyFill="1" applyBorder="1" applyAlignment="1" applyProtection="1">
      <alignment horizontal="left" vertical="center"/>
      <protection hidden="1"/>
    </xf>
    <xf numFmtId="0" fontId="0" fillId="3" borderId="15" xfId="26" applyFont="1" applyFill="1" applyBorder="1" applyAlignment="1" applyProtection="1">
      <alignment vertical="center" wrapText="1"/>
      <protection hidden="1"/>
    </xf>
    <xf numFmtId="0" fontId="52" fillId="0" borderId="11" xfId="0" applyFont="1" applyBorder="1" applyAlignment="1" applyProtection="1">
      <alignment vertical="center" wrapText="1"/>
      <protection hidden="1"/>
    </xf>
    <xf numFmtId="0" fontId="52" fillId="0" borderId="11" xfId="0" applyFont="1" applyBorder="1" applyAlignment="1" applyProtection="1">
      <alignment horizontal="center" vertical="center" wrapText="1"/>
      <protection hidden="1"/>
    </xf>
    <xf numFmtId="0" fontId="54" fillId="10" borderId="11" xfId="0" applyFont="1" applyFill="1" applyBorder="1" applyAlignment="1" applyProtection="1">
      <alignment horizontal="center" vertical="top" wrapText="1"/>
      <protection hidden="1"/>
    </xf>
    <xf numFmtId="0" fontId="6" fillId="0" borderId="38" xfId="0" applyFont="1" applyBorder="1" applyAlignment="1" applyProtection="1">
      <alignment horizontal="center" vertical="center" wrapText="1"/>
      <protection hidden="1"/>
    </xf>
    <xf numFmtId="0" fontId="58" fillId="0" borderId="0" xfId="0" applyFont="1" applyProtection="1">
      <protection hidden="1"/>
    </xf>
    <xf numFmtId="0" fontId="5" fillId="10" borderId="11" xfId="0" applyFont="1" applyFill="1" applyBorder="1" applyAlignment="1" applyProtection="1">
      <alignment horizontal="justify" vertical="top" wrapText="1"/>
      <protection hidden="1"/>
    </xf>
    <xf numFmtId="0" fontId="5" fillId="10" borderId="11" xfId="0" applyFont="1" applyFill="1" applyBorder="1" applyAlignment="1" applyProtection="1">
      <alignment horizontal="center" vertical="top" wrapText="1"/>
      <protection hidden="1"/>
    </xf>
    <xf numFmtId="164" fontId="5" fillId="3" borderId="11" xfId="7" applyFont="1" applyFill="1" applyBorder="1" applyAlignment="1" applyProtection="1">
      <alignment horizontal="right" vertical="top"/>
      <protection locked="0"/>
    </xf>
    <xf numFmtId="0" fontId="55" fillId="0" borderId="11" xfId="36" applyFont="1" applyFill="1" applyBorder="1" applyAlignment="1" applyProtection="1">
      <alignment horizontal="center" vertical="center" wrapText="1"/>
      <protection hidden="1"/>
    </xf>
    <xf numFmtId="0" fontId="55" fillId="0" borderId="11" xfId="0" applyFont="1" applyBorder="1" applyAlignment="1" applyProtection="1">
      <alignment horizontal="center" vertical="center"/>
      <protection hidden="1"/>
    </xf>
    <xf numFmtId="0" fontId="55" fillId="0" borderId="0" xfId="0" applyFont="1" applyAlignment="1" applyProtection="1">
      <alignment vertical="center"/>
      <protection hidden="1"/>
    </xf>
    <xf numFmtId="0" fontId="55" fillId="0" borderId="0" xfId="0" applyFont="1" applyProtection="1">
      <protection hidden="1"/>
    </xf>
    <xf numFmtId="10" fontId="16" fillId="3" borderId="12" xfId="30" applyNumberFormat="1" applyFont="1" applyFill="1" applyBorder="1" applyAlignment="1" applyProtection="1">
      <alignment horizontal="right" vertical="center" wrapText="1"/>
      <protection hidden="1"/>
    </xf>
    <xf numFmtId="0" fontId="16" fillId="3" borderId="14" xfId="0" applyFont="1" applyFill="1" applyBorder="1" applyAlignment="1" applyProtection="1">
      <alignment horizontal="left" vertical="center"/>
      <protection hidden="1"/>
    </xf>
    <xf numFmtId="2" fontId="15" fillId="0" borderId="12" xfId="7" applyNumberFormat="1" applyFont="1" applyFill="1" applyBorder="1" applyAlignment="1" applyProtection="1">
      <alignment vertical="center"/>
      <protection hidden="1"/>
    </xf>
    <xf numFmtId="2" fontId="15" fillId="0" borderId="9" xfId="7" applyNumberFormat="1" applyFont="1" applyFill="1" applyBorder="1" applyAlignment="1" applyProtection="1">
      <alignment vertical="center"/>
      <protection hidden="1"/>
    </xf>
    <xf numFmtId="2" fontId="15" fillId="0" borderId="10" xfId="7" applyNumberFormat="1" applyFont="1" applyFill="1" applyBorder="1" applyAlignment="1" applyProtection="1">
      <alignment horizontal="right" vertical="center"/>
      <protection hidden="1"/>
    </xf>
    <xf numFmtId="2" fontId="15" fillId="0" borderId="11" xfId="7" applyNumberFormat="1" applyFont="1" applyFill="1" applyBorder="1" applyAlignment="1" applyProtection="1">
      <alignment horizontal="right" vertical="center" wrapText="1"/>
      <protection hidden="1"/>
    </xf>
    <xf numFmtId="0" fontId="55" fillId="0" borderId="11" xfId="0" applyFont="1" applyBorder="1" applyAlignment="1" applyProtection="1">
      <alignment vertical="center"/>
      <protection hidden="1"/>
    </xf>
    <xf numFmtId="2" fontId="55" fillId="0" borderId="11" xfId="7" applyNumberFormat="1" applyFont="1" applyFill="1" applyBorder="1" applyAlignment="1" applyProtection="1">
      <alignment horizontal="right" vertical="center"/>
      <protection hidden="1"/>
    </xf>
    <xf numFmtId="2" fontId="6" fillId="0" borderId="11" xfId="7" applyNumberFormat="1" applyFont="1" applyFill="1" applyBorder="1" applyAlignment="1" applyProtection="1">
      <alignment horizontal="right" vertical="center"/>
      <protection hidden="1"/>
    </xf>
    <xf numFmtId="4" fontId="54" fillId="0" borderId="11" xfId="0" applyNumberFormat="1" applyFont="1" applyBorder="1" applyAlignment="1" applyProtection="1">
      <alignment horizontal="center" vertical="top"/>
      <protection hidden="1"/>
    </xf>
    <xf numFmtId="2" fontId="5" fillId="10" borderId="11" xfId="0" applyNumberFormat="1" applyFont="1" applyFill="1" applyBorder="1" applyAlignment="1" applyProtection="1">
      <alignment horizontal="center" vertical="top" wrapText="1"/>
      <protection hidden="1"/>
    </xf>
    <xf numFmtId="0" fontId="0" fillId="3" borderId="14" xfId="0" applyFill="1" applyBorder="1" applyAlignment="1" applyProtection="1">
      <alignment horizontal="left" vertical="center"/>
      <protection locked="0"/>
    </xf>
    <xf numFmtId="0" fontId="0" fillId="0" borderId="23" xfId="26" applyFont="1" applyBorder="1" applyAlignment="1" applyProtection="1">
      <alignment vertical="center"/>
      <protection hidden="1"/>
    </xf>
    <xf numFmtId="0" fontId="0" fillId="0" borderId="17" xfId="26" applyFont="1" applyBorder="1" applyAlignment="1" applyProtection="1">
      <alignment vertical="center"/>
      <protection hidden="1"/>
    </xf>
    <xf numFmtId="0" fontId="0" fillId="0" borderId="0" xfId="32" applyFont="1" applyAlignment="1" applyProtection="1">
      <alignment horizontal="left" vertical="center" indent="1"/>
      <protection hidden="1"/>
    </xf>
    <xf numFmtId="0" fontId="0" fillId="0" borderId="0" xfId="26" applyFont="1" applyAlignment="1" applyProtection="1">
      <alignment horizontal="left" vertical="center"/>
      <protection hidden="1"/>
    </xf>
    <xf numFmtId="0" fontId="6" fillId="0" borderId="4" xfId="0" applyFont="1" applyBorder="1" applyAlignment="1" applyProtection="1">
      <alignment horizontal="center" vertical="center"/>
      <protection hidden="1"/>
    </xf>
    <xf numFmtId="0" fontId="54" fillId="10" borderId="11" xfId="0" applyFont="1" applyFill="1" applyBorder="1" applyAlignment="1" applyProtection="1">
      <alignment horizontal="center" vertical="top" wrapText="1"/>
      <protection locked="0"/>
    </xf>
    <xf numFmtId="14" fontId="15" fillId="0" borderId="0" xfId="0" applyNumberFormat="1" applyFont="1" applyAlignment="1" applyProtection="1">
      <alignment horizontal="justify" vertical="center"/>
      <protection hidden="1"/>
    </xf>
    <xf numFmtId="0" fontId="0" fillId="0" borderId="0" xfId="31" applyFont="1" applyAlignment="1" applyProtection="1">
      <alignment horizontal="left" vertical="center"/>
      <protection hidden="1"/>
    </xf>
    <xf numFmtId="0" fontId="15" fillId="0" borderId="0" xfId="31" applyFont="1" applyAlignment="1" applyProtection="1">
      <alignment horizontal="left" vertical="center"/>
      <protection hidden="1"/>
    </xf>
    <xf numFmtId="0" fontId="0" fillId="3" borderId="15" xfId="26" applyNumberFormat="1" applyFont="1" applyFill="1" applyBorder="1" applyAlignment="1" applyProtection="1">
      <alignment vertical="center" wrapText="1"/>
      <protection locked="0"/>
    </xf>
    <xf numFmtId="0" fontId="15" fillId="0" borderId="0" xfId="0" applyNumberFormat="1" applyFont="1" applyAlignment="1" applyProtection="1">
      <alignment horizontal="justify" vertical="center"/>
      <protection hidden="1"/>
    </xf>
    <xf numFmtId="0" fontId="0" fillId="0" borderId="0" xfId="0" applyAlignment="1" applyProtection="1">
      <alignment horizontal="left" vertical="center"/>
      <protection hidden="1"/>
    </xf>
    <xf numFmtId="0" fontId="54" fillId="0" borderId="11" xfId="0" applyFont="1" applyFill="1" applyBorder="1" applyAlignment="1" applyProtection="1">
      <alignment horizontal="center" vertical="top" wrapText="1"/>
      <protection locked="0"/>
    </xf>
    <xf numFmtId="0" fontId="15" fillId="0" borderId="0" xfId="0" applyFont="1" applyBorder="1" applyProtection="1">
      <protection hidden="1"/>
    </xf>
    <xf numFmtId="0" fontId="0" fillId="0" borderId="0" xfId="0" applyBorder="1" applyProtection="1">
      <protection hidden="1"/>
    </xf>
    <xf numFmtId="164" fontId="54" fillId="0" borderId="0" xfId="7" applyFont="1" applyBorder="1" applyAlignment="1" applyProtection="1">
      <alignment horizontal="center" vertical="center"/>
      <protection hidden="1"/>
    </xf>
    <xf numFmtId="164" fontId="55" fillId="0" borderId="0" xfId="7" applyFont="1" applyBorder="1" applyAlignment="1" applyProtection="1">
      <alignment horizontal="center" vertical="center"/>
      <protection hidden="1"/>
    </xf>
    <xf numFmtId="0" fontId="61" fillId="0" borderId="4" xfId="0" applyFont="1" applyFill="1" applyBorder="1" applyAlignment="1" applyProtection="1">
      <alignment horizontal="left" vertical="center"/>
      <protection hidden="1"/>
    </xf>
    <xf numFmtId="164" fontId="54" fillId="0" borderId="11" xfId="7" applyNumberFormat="1" applyFont="1" applyFill="1" applyBorder="1" applyAlignment="1" applyProtection="1">
      <alignment horizontal="center" vertical="top"/>
      <protection hidden="1"/>
    </xf>
    <xf numFmtId="4" fontId="37" fillId="0" borderId="15" xfId="30" applyNumberFormat="1" applyFont="1" applyFill="1" applyBorder="1" applyAlignment="1" applyProtection="1">
      <alignment horizontal="right" vertical="top"/>
      <protection hidden="1"/>
    </xf>
    <xf numFmtId="0" fontId="30" fillId="7" borderId="0" xfId="0" applyFont="1" applyFill="1" applyAlignment="1" applyProtection="1">
      <alignment horizontal="center" vertical="center"/>
      <protection hidden="1"/>
    </xf>
    <xf numFmtId="0" fontId="5" fillId="0" borderId="40" xfId="31" applyFont="1" applyBorder="1" applyAlignment="1" applyProtection="1">
      <alignment horizontal="justify" vertical="top" wrapText="1"/>
      <protection locked="0"/>
    </xf>
    <xf numFmtId="0" fontId="5" fillId="0" borderId="14" xfId="31" applyFont="1" applyBorder="1" applyAlignment="1" applyProtection="1">
      <alignment horizontal="justify" vertical="top" wrapText="1"/>
      <protection locked="0"/>
    </xf>
    <xf numFmtId="0" fontId="5" fillId="0" borderId="41" xfId="31" applyFont="1" applyBorder="1" applyAlignment="1" applyProtection="1">
      <alignment horizontal="justify" vertical="top" wrapText="1"/>
      <protection locked="0"/>
    </xf>
    <xf numFmtId="0" fontId="15" fillId="4" borderId="0" xfId="0" applyFont="1" applyFill="1" applyAlignment="1" applyProtection="1">
      <alignment horizontal="center" vertical="center"/>
      <protection hidden="1"/>
    </xf>
    <xf numFmtId="0" fontId="15" fillId="4" borderId="24" xfId="0" applyFont="1" applyFill="1" applyBorder="1" applyAlignment="1" applyProtection="1">
      <alignment horizontal="center" vertical="center"/>
      <protection hidden="1"/>
    </xf>
    <xf numFmtId="0" fontId="15" fillId="4" borderId="39" xfId="0" applyFont="1" applyFill="1" applyBorder="1" applyAlignment="1" applyProtection="1">
      <alignment horizontal="center" vertical="center"/>
      <protection hidden="1"/>
    </xf>
    <xf numFmtId="0" fontId="0" fillId="0" borderId="40" xfId="0" applyBorder="1" applyAlignment="1" applyProtection="1">
      <alignment horizontal="left" vertical="center"/>
      <protection locked="0"/>
    </xf>
    <xf numFmtId="0" fontId="45" fillId="0" borderId="14" xfId="0" applyFont="1" applyBorder="1" applyAlignment="1" applyProtection="1">
      <alignment horizontal="left" vertical="center"/>
      <protection locked="0"/>
    </xf>
    <xf numFmtId="0" fontId="45" fillId="0" borderId="41" xfId="0" applyFont="1" applyBorder="1" applyAlignment="1" applyProtection="1">
      <alignment horizontal="left" vertical="center"/>
      <protection locked="0"/>
    </xf>
    <xf numFmtId="0" fontId="45" fillId="0" borderId="40" xfId="0" applyFont="1" applyBorder="1" applyAlignment="1" applyProtection="1">
      <alignment horizontal="left" vertical="center"/>
      <protection locked="0"/>
    </xf>
    <xf numFmtId="0" fontId="24" fillId="0" borderId="23" xfId="31" applyFont="1" applyBorder="1" applyAlignment="1" applyProtection="1">
      <alignment horizontal="right" vertical="center"/>
      <protection hidden="1"/>
    </xf>
    <xf numFmtId="0" fontId="24" fillId="0" borderId="4" xfId="31" applyFont="1" applyBorder="1" applyAlignment="1" applyProtection="1">
      <alignment horizontal="right" vertical="center"/>
      <protection hidden="1"/>
    </xf>
    <xf numFmtId="0" fontId="6" fillId="8" borderId="24" xfId="31" applyFont="1" applyFill="1" applyBorder="1" applyAlignment="1" applyProtection="1">
      <alignment horizontal="center" vertical="center"/>
      <protection hidden="1"/>
    </xf>
    <xf numFmtId="0" fontId="6" fillId="8" borderId="3" xfId="31" applyFont="1" applyFill="1" applyBorder="1" applyAlignment="1" applyProtection="1">
      <alignment horizontal="center" vertical="center"/>
      <protection hidden="1"/>
    </xf>
    <xf numFmtId="0" fontId="6" fillId="8" borderId="16" xfId="31" applyFont="1" applyFill="1" applyBorder="1" applyAlignment="1" applyProtection="1">
      <alignment horizontal="center" vertical="center"/>
      <protection hidden="1"/>
    </xf>
    <xf numFmtId="0" fontId="41" fillId="0" borderId="14" xfId="31" applyFont="1" applyBorder="1" applyAlignment="1" applyProtection="1">
      <alignment horizontal="justify" vertical="center"/>
      <protection hidden="1"/>
    </xf>
    <xf numFmtId="0" fontId="41" fillId="0" borderId="20" xfId="31" applyFont="1" applyBorder="1" applyAlignment="1" applyProtection="1">
      <alignment horizontal="justify" vertical="center"/>
      <protection hidden="1"/>
    </xf>
    <xf numFmtId="0" fontId="21" fillId="0" borderId="5" xfId="31" applyFont="1" applyBorder="1" applyAlignment="1" applyProtection="1">
      <alignment horizontal="center" vertical="center" wrapText="1"/>
      <protection hidden="1"/>
    </xf>
    <xf numFmtId="0" fontId="21" fillId="0" borderId="0" xfId="31" applyFont="1" applyAlignment="1" applyProtection="1">
      <alignment horizontal="center" vertical="center" wrapText="1"/>
      <protection hidden="1"/>
    </xf>
    <xf numFmtId="0" fontId="21" fillId="0" borderId="6" xfId="31" applyFont="1" applyBorder="1" applyAlignment="1" applyProtection="1">
      <alignment horizontal="center" vertical="center" wrapText="1"/>
      <protection hidden="1"/>
    </xf>
    <xf numFmtId="0" fontId="59" fillId="11" borderId="5" xfId="31" applyFont="1" applyFill="1" applyBorder="1" applyAlignment="1" applyProtection="1">
      <alignment horizontal="center" vertical="center"/>
      <protection hidden="1"/>
    </xf>
    <xf numFmtId="0" fontId="59" fillId="11" borderId="0" xfId="31" applyFont="1" applyFill="1" applyAlignment="1" applyProtection="1">
      <alignment horizontal="center" vertical="center"/>
      <protection hidden="1"/>
    </xf>
    <xf numFmtId="0" fontId="59" fillId="11" borderId="6" xfId="31" applyFont="1" applyFill="1" applyBorder="1" applyAlignment="1" applyProtection="1">
      <alignment horizontal="center" vertical="center"/>
      <protection hidden="1"/>
    </xf>
    <xf numFmtId="0" fontId="22" fillId="0" borderId="5" xfId="31" applyFont="1" applyBorder="1" applyAlignment="1" applyProtection="1">
      <alignment horizontal="right" vertical="center"/>
      <protection hidden="1"/>
    </xf>
    <xf numFmtId="0" fontId="22" fillId="0" borderId="0" xfId="31" applyFont="1" applyAlignment="1" applyProtection="1">
      <alignment horizontal="right" vertical="center"/>
      <protection hidden="1"/>
    </xf>
    <xf numFmtId="0" fontId="1" fillId="0" borderId="5" xfId="31" applyBorder="1" applyProtection="1">
      <protection hidden="1"/>
    </xf>
    <xf numFmtId="0" fontId="1" fillId="0" borderId="0" xfId="31" applyProtection="1">
      <protection hidden="1"/>
    </xf>
    <xf numFmtId="0" fontId="1" fillId="0" borderId="6" xfId="31" applyBorder="1" applyProtection="1">
      <protection hidden="1"/>
    </xf>
    <xf numFmtId="0" fontId="24" fillId="0" borderId="5" xfId="31" applyFont="1" applyBorder="1" applyAlignment="1" applyProtection="1">
      <alignment horizontal="right" vertical="center"/>
      <protection hidden="1"/>
    </xf>
    <xf numFmtId="0" fontId="24" fillId="0" borderId="0" xfId="31" applyFont="1" applyAlignment="1" applyProtection="1">
      <alignment horizontal="right" vertical="center"/>
      <protection hidden="1"/>
    </xf>
    <xf numFmtId="0" fontId="22" fillId="0" borderId="5" xfId="31" applyFont="1" applyBorder="1" applyAlignment="1" applyProtection="1">
      <alignment vertical="center" wrapText="1"/>
      <protection hidden="1"/>
    </xf>
    <xf numFmtId="0" fontId="22" fillId="0" borderId="0" xfId="31" applyFont="1" applyBorder="1" applyAlignment="1" applyProtection="1">
      <alignment vertical="center" wrapText="1"/>
      <protection hidden="1"/>
    </xf>
    <xf numFmtId="0" fontId="22" fillId="0" borderId="6" xfId="31" applyFont="1" applyBorder="1" applyAlignment="1" applyProtection="1">
      <alignment vertical="center" wrapText="1"/>
      <protection hidden="1"/>
    </xf>
    <xf numFmtId="0" fontId="26" fillId="7" borderId="0" xfId="26" applyFont="1" applyFill="1" applyAlignment="1" applyProtection="1">
      <alignment horizontal="center" vertical="center"/>
      <protection hidden="1"/>
    </xf>
    <xf numFmtId="0" fontId="40" fillId="0" borderId="4" xfId="26" applyFont="1" applyBorder="1" applyAlignment="1" applyProtection="1">
      <alignment horizontal="center" vertical="center" wrapText="1"/>
      <protection hidden="1"/>
    </xf>
    <xf numFmtId="0" fontId="60" fillId="11" borderId="3" xfId="26" applyFont="1" applyFill="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56" fillId="0" borderId="0" xfId="0" applyFont="1" applyAlignment="1" applyProtection="1">
      <alignment horizontal="center" vertical="center" wrapText="1"/>
      <protection hidden="1"/>
    </xf>
    <xf numFmtId="0" fontId="57" fillId="7" borderId="0" xfId="0" applyFont="1" applyFill="1" applyAlignment="1" applyProtection="1">
      <alignment horizontal="center" vertical="center"/>
      <protection hidden="1"/>
    </xf>
    <xf numFmtId="0" fontId="16" fillId="0" borderId="0" xfId="0" applyFont="1" applyAlignment="1" applyProtection="1">
      <alignment horizontal="left" vertical="center"/>
      <protection hidden="1"/>
    </xf>
    <xf numFmtId="0" fontId="55" fillId="0" borderId="0" xfId="0" applyFont="1" applyAlignment="1" applyProtection="1">
      <alignment horizontal="justify" vertical="center" wrapText="1"/>
      <protection hidden="1"/>
    </xf>
    <xf numFmtId="0" fontId="55" fillId="0" borderId="24" xfId="36" applyFont="1" applyFill="1" applyBorder="1" applyAlignment="1" applyProtection="1">
      <alignment horizontal="right" vertical="center" wrapText="1"/>
      <protection hidden="1"/>
    </xf>
    <xf numFmtId="0" fontId="55" fillId="0" borderId="3" xfId="36" applyFont="1" applyFill="1" applyBorder="1" applyAlignment="1" applyProtection="1">
      <alignment horizontal="right" vertical="center" wrapText="1"/>
      <protection hidden="1"/>
    </xf>
    <xf numFmtId="0" fontId="55" fillId="0" borderId="16" xfId="36" applyFont="1" applyFill="1" applyBorder="1" applyAlignment="1" applyProtection="1">
      <alignment horizontal="right" vertical="center" wrapText="1"/>
      <protection hidden="1"/>
    </xf>
    <xf numFmtId="0" fontId="28" fillId="0" borderId="0" xfId="0" applyFont="1" applyAlignment="1" applyProtection="1">
      <alignment horizontal="justify" vertical="center" wrapText="1"/>
      <protection hidden="1"/>
    </xf>
    <xf numFmtId="0" fontId="6" fillId="0" borderId="0" xfId="0" applyFont="1" applyAlignment="1" applyProtection="1">
      <alignment horizontal="left" vertical="top" wrapText="1"/>
      <protection hidden="1"/>
    </xf>
    <xf numFmtId="0" fontId="6" fillId="0" borderId="0" xfId="0" applyFont="1" applyAlignment="1" applyProtection="1">
      <alignment horizontal="left" vertical="center" wrapText="1"/>
      <protection hidden="1"/>
    </xf>
    <xf numFmtId="0" fontId="16" fillId="0" borderId="0" xfId="0" applyFont="1" applyAlignment="1" applyProtection="1">
      <alignment horizontal="justify" vertical="center" wrapText="1"/>
      <protection hidden="1"/>
    </xf>
    <xf numFmtId="0" fontId="15" fillId="0" borderId="11" xfId="36" applyFont="1" applyFill="1" applyBorder="1" applyAlignment="1" applyProtection="1">
      <alignment horizontal="left" vertical="center" wrapText="1"/>
      <protection hidden="1"/>
    </xf>
    <xf numFmtId="0" fontId="15" fillId="0" borderId="0" xfId="0" applyFont="1" applyAlignment="1" applyProtection="1">
      <alignment horizontal="center" vertical="center" wrapText="1"/>
      <protection hidden="1"/>
    </xf>
    <xf numFmtId="0" fontId="26" fillId="7" borderId="0" xfId="0" applyFont="1" applyFill="1" applyAlignment="1" applyProtection="1">
      <alignment horizontal="center" vertical="center"/>
      <protection hidden="1"/>
    </xf>
    <xf numFmtId="0" fontId="15" fillId="0" borderId="0" xfId="32" applyFont="1" applyAlignment="1" applyProtection="1">
      <alignment horizontal="left" vertical="center"/>
      <protection hidden="1"/>
    </xf>
    <xf numFmtId="0" fontId="15" fillId="0" borderId="0" xfId="0" applyFont="1" applyAlignment="1" applyProtection="1">
      <alignment horizontal="left" vertical="center"/>
      <protection hidden="1"/>
    </xf>
    <xf numFmtId="0" fontId="15" fillId="0" borderId="11" xfId="36" applyNumberFormat="1" applyFont="1" applyFill="1" applyBorder="1" applyAlignment="1" applyProtection="1">
      <alignment horizontal="left" vertical="center"/>
      <protection hidden="1"/>
    </xf>
    <xf numFmtId="0" fontId="15" fillId="0" borderId="11" xfId="36" applyNumberFormat="1" applyFont="1" applyFill="1" applyBorder="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6" fillId="0" borderId="0" xfId="0" applyFont="1" applyAlignment="1" applyProtection="1">
      <alignment vertical="center"/>
      <protection hidden="1"/>
    </xf>
    <xf numFmtId="0" fontId="55" fillId="0" borderId="0" xfId="0" applyFont="1" applyAlignment="1" applyProtection="1">
      <alignment horizontal="center" vertical="center" wrapText="1"/>
      <protection hidden="1"/>
    </xf>
    <xf numFmtId="0" fontId="15" fillId="0" borderId="0" xfId="32" applyFont="1" applyAlignment="1" applyProtection="1">
      <alignment horizontal="left" vertical="center" wrapText="1"/>
      <protection hidden="1"/>
    </xf>
    <xf numFmtId="0" fontId="5" fillId="0" borderId="24" xfId="29" applyNumberFormat="1" applyFont="1" applyFill="1" applyBorder="1" applyAlignment="1" applyProtection="1">
      <alignment horizontal="right" vertical="center" wrapText="1"/>
      <protection hidden="1"/>
    </xf>
    <xf numFmtId="0" fontId="5" fillId="0" borderId="3" xfId="29" applyNumberFormat="1" applyFont="1" applyFill="1" applyBorder="1" applyAlignment="1" applyProtection="1">
      <alignment horizontal="right" vertical="center" wrapText="1"/>
      <protection hidden="1"/>
    </xf>
    <xf numFmtId="0" fontId="5" fillId="0" borderId="16" xfId="29" applyNumberFormat="1" applyFont="1" applyFill="1" applyBorder="1" applyAlignment="1" applyProtection="1">
      <alignment horizontal="right" vertical="center" wrapText="1"/>
      <protection hidden="1"/>
    </xf>
    <xf numFmtId="0" fontId="0" fillId="0" borderId="0" xfId="31" applyFont="1" applyAlignment="1" applyProtection="1">
      <alignment horizontal="justify" vertical="center" wrapText="1"/>
      <protection hidden="1"/>
    </xf>
    <xf numFmtId="0" fontId="16" fillId="0" borderId="0" xfId="31" applyFont="1" applyAlignment="1" applyProtection="1">
      <alignment horizontal="justify" vertical="center" wrapText="1"/>
      <protection hidden="1"/>
    </xf>
    <xf numFmtId="4" fontId="15" fillId="0" borderId="11" xfId="7" applyNumberFormat="1" applyFont="1" applyFill="1" applyBorder="1" applyAlignment="1" applyProtection="1">
      <alignment horizontal="right" vertical="center"/>
      <protection hidden="1"/>
    </xf>
    <xf numFmtId="0" fontId="15" fillId="0" borderId="0" xfId="31" applyFont="1" applyAlignment="1" applyProtection="1">
      <alignment horizontal="center" vertical="center" wrapText="1"/>
      <protection hidden="1"/>
    </xf>
    <xf numFmtId="0" fontId="15" fillId="0" borderId="24" xfId="31" applyFont="1" applyBorder="1" applyAlignment="1" applyProtection="1">
      <alignment horizontal="center" vertical="center" wrapText="1"/>
      <protection hidden="1"/>
    </xf>
    <xf numFmtId="0" fontId="15" fillId="0" borderId="16" xfId="31" applyFont="1" applyBorder="1" applyAlignment="1" applyProtection="1">
      <alignment horizontal="center" vertical="center" wrapText="1"/>
      <protection hidden="1"/>
    </xf>
    <xf numFmtId="0" fontId="0" fillId="0" borderId="11" xfId="31" applyFont="1" applyBorder="1" applyAlignment="1" applyProtection="1">
      <alignment horizontal="left" vertical="top" wrapText="1"/>
      <protection hidden="1"/>
    </xf>
    <xf numFmtId="0" fontId="16" fillId="0" borderId="11" xfId="31" applyFont="1" applyBorder="1" applyAlignment="1" applyProtection="1">
      <alignment horizontal="left" vertical="top" wrapText="1"/>
      <protection hidden="1"/>
    </xf>
    <xf numFmtId="0" fontId="15" fillId="2" borderId="24" xfId="31" applyFont="1" applyFill="1" applyBorder="1" applyAlignment="1" applyProtection="1">
      <alignment horizontal="left" vertical="center" wrapText="1"/>
      <protection hidden="1"/>
    </xf>
    <xf numFmtId="0" fontId="15" fillId="2" borderId="3" xfId="31" applyFont="1" applyFill="1" applyBorder="1" applyAlignment="1" applyProtection="1">
      <alignment horizontal="left" vertical="center" wrapText="1"/>
      <protection hidden="1"/>
    </xf>
    <xf numFmtId="0" fontId="15" fillId="0" borderId="24" xfId="31" applyFont="1" applyBorder="1" applyAlignment="1" applyProtection="1">
      <alignment horizontal="left" vertical="center" wrapText="1"/>
      <protection hidden="1"/>
    </xf>
    <xf numFmtId="0" fontId="15" fillId="0" borderId="16" xfId="31" applyFont="1" applyBorder="1" applyAlignment="1" applyProtection="1">
      <alignment horizontal="left" vertical="center" wrapText="1"/>
      <protection hidden="1"/>
    </xf>
    <xf numFmtId="0" fontId="15" fillId="0" borderId="0" xfId="31" applyFont="1" applyAlignment="1" applyProtection="1">
      <alignment horizontal="left" vertical="top" wrapText="1"/>
      <protection hidden="1"/>
    </xf>
    <xf numFmtId="2" fontId="15" fillId="0" borderId="24" xfId="7" applyNumberFormat="1" applyFont="1" applyFill="1" applyBorder="1" applyAlignment="1" applyProtection="1">
      <alignment horizontal="right" vertical="center" wrapText="1"/>
      <protection hidden="1"/>
    </xf>
    <xf numFmtId="2" fontId="15" fillId="0" borderId="16" xfId="7" applyNumberFormat="1" applyFont="1" applyFill="1" applyBorder="1" applyAlignment="1" applyProtection="1">
      <alignment horizontal="right" vertical="center" wrapText="1"/>
      <protection hidden="1"/>
    </xf>
    <xf numFmtId="0" fontId="26" fillId="7" borderId="0" xfId="31" applyFont="1" applyFill="1" applyAlignment="1" applyProtection="1">
      <alignment horizontal="center" vertical="center"/>
      <protection hidden="1"/>
    </xf>
    <xf numFmtId="0" fontId="15" fillId="0" borderId="0" xfId="31" applyFont="1" applyAlignment="1" applyProtection="1">
      <alignment horizontal="left" vertical="top"/>
      <protection hidden="1"/>
    </xf>
    <xf numFmtId="2" fontId="15" fillId="0" borderId="24" xfId="31" applyNumberFormat="1" applyFont="1" applyBorder="1" applyAlignment="1" applyProtection="1">
      <alignment horizontal="center" vertical="center" wrapText="1"/>
      <protection hidden="1"/>
    </xf>
    <xf numFmtId="2" fontId="15" fillId="0" borderId="16" xfId="31" applyNumberFormat="1" applyFont="1" applyBorder="1" applyAlignment="1" applyProtection="1">
      <alignment horizontal="center" vertical="center" wrapText="1"/>
      <protection hidden="1"/>
    </xf>
    <xf numFmtId="2" fontId="15" fillId="0" borderId="11" xfId="31" applyNumberFormat="1" applyFont="1" applyBorder="1" applyAlignment="1" applyProtection="1">
      <alignment horizontal="center" vertical="center" wrapText="1"/>
      <protection hidden="1"/>
    </xf>
    <xf numFmtId="0" fontId="16" fillId="0" borderId="11" xfId="31" applyFont="1" applyBorder="1" applyAlignment="1" applyProtection="1">
      <alignment horizontal="justify" vertical="center" wrapText="1"/>
      <protection hidden="1"/>
    </xf>
    <xf numFmtId="0" fontId="15" fillId="3" borderId="26" xfId="31" applyFont="1" applyFill="1" applyBorder="1" applyAlignment="1" applyProtection="1">
      <alignment horizontal="center" vertical="center" wrapText="1"/>
      <protection locked="0" hidden="1"/>
    </xf>
    <xf numFmtId="0" fontId="15" fillId="3" borderId="27" xfId="31" applyFont="1" applyFill="1" applyBorder="1" applyAlignment="1" applyProtection="1">
      <alignment horizontal="center" vertical="center" wrapText="1"/>
      <protection locked="0" hidden="1"/>
    </xf>
    <xf numFmtId="0" fontId="15" fillId="3" borderId="5" xfId="31" applyFont="1" applyFill="1" applyBorder="1" applyAlignment="1" applyProtection="1">
      <alignment horizontal="center" vertical="center" wrapText="1"/>
      <protection locked="0" hidden="1"/>
    </xf>
    <xf numFmtId="0" fontId="15" fillId="3" borderId="6" xfId="31" applyFont="1" applyFill="1" applyBorder="1" applyAlignment="1" applyProtection="1">
      <alignment horizontal="center" vertical="center" wrapText="1"/>
      <protection locked="0" hidden="1"/>
    </xf>
    <xf numFmtId="0" fontId="15" fillId="3" borderId="23" xfId="31" applyFont="1" applyFill="1" applyBorder="1" applyAlignment="1" applyProtection="1">
      <alignment horizontal="center" vertical="center" wrapText="1"/>
      <protection locked="0" hidden="1"/>
    </xf>
    <xf numFmtId="0" fontId="15" fillId="3" borderId="7" xfId="31" applyFont="1" applyFill="1" applyBorder="1" applyAlignment="1" applyProtection="1">
      <alignment horizontal="center" vertical="center" wrapText="1"/>
      <protection locked="0" hidden="1"/>
    </xf>
    <xf numFmtId="9" fontId="15" fillId="3" borderId="11" xfId="31" applyNumberFormat="1" applyFont="1" applyFill="1" applyBorder="1" applyAlignment="1" applyProtection="1">
      <alignment horizontal="center" vertical="center" wrapText="1"/>
      <protection locked="0" hidden="1"/>
    </xf>
    <xf numFmtId="2" fontId="15" fillId="2" borderId="11" xfId="31" applyNumberFormat="1" applyFont="1" applyFill="1" applyBorder="1" applyAlignment="1" applyProtection="1">
      <alignment horizontal="center" vertical="center" wrapText="1"/>
      <protection hidden="1"/>
    </xf>
    <xf numFmtId="0" fontId="16" fillId="0" borderId="24" xfId="31" applyFont="1" applyBorder="1" applyAlignment="1" applyProtection="1">
      <alignment horizontal="justify" vertical="center" wrapText="1"/>
      <protection hidden="1"/>
    </xf>
    <xf numFmtId="0" fontId="16" fillId="0" borderId="16" xfId="31" applyFont="1" applyBorder="1" applyAlignment="1" applyProtection="1">
      <alignment horizontal="justify" vertical="center" wrapText="1"/>
      <protection hidden="1"/>
    </xf>
    <xf numFmtId="0" fontId="15" fillId="3" borderId="11" xfId="31" applyFont="1" applyFill="1" applyBorder="1" applyAlignment="1" applyProtection="1">
      <alignment horizontal="center" vertical="center" wrapText="1"/>
      <protection locked="0" hidden="1"/>
    </xf>
    <xf numFmtId="0" fontId="16" fillId="0" borderId="11" xfId="31" applyFont="1" applyBorder="1" applyAlignment="1" applyProtection="1">
      <alignment horizontal="center" vertical="center"/>
      <protection hidden="1"/>
    </xf>
    <xf numFmtId="0" fontId="15" fillId="0" borderId="11" xfId="31" applyFont="1" applyBorder="1" applyAlignment="1" applyProtection="1">
      <alignment horizontal="left" vertical="center" wrapText="1"/>
      <protection hidden="1"/>
    </xf>
    <xf numFmtId="0" fontId="15" fillId="0" borderId="11" xfId="31" applyFont="1" applyBorder="1" applyAlignment="1" applyProtection="1">
      <alignment horizontal="center" vertical="center" wrapText="1"/>
      <protection hidden="1"/>
    </xf>
    <xf numFmtId="2" fontId="15" fillId="0" borderId="11" xfId="31" applyNumberFormat="1" applyFont="1" applyBorder="1" applyAlignment="1" applyProtection="1">
      <alignment horizontal="center" vertical="center"/>
      <protection hidden="1"/>
    </xf>
    <xf numFmtId="3" fontId="15" fillId="3" borderId="24" xfId="31" applyNumberFormat="1" applyFont="1" applyFill="1" applyBorder="1" applyAlignment="1" applyProtection="1">
      <alignment horizontal="right" vertical="center"/>
      <protection locked="0" hidden="1"/>
    </xf>
    <xf numFmtId="3" fontId="15" fillId="3" borderId="16" xfId="31" applyNumberFormat="1" applyFont="1" applyFill="1" applyBorder="1" applyAlignment="1" applyProtection="1">
      <alignment horizontal="right" vertical="center"/>
      <protection locked="0" hidden="1"/>
    </xf>
    <xf numFmtId="0" fontId="0" fillId="0" borderId="24" xfId="31" applyFont="1" applyBorder="1" applyAlignment="1" applyProtection="1">
      <alignment horizontal="justify" vertical="center" wrapText="1"/>
      <protection hidden="1"/>
    </xf>
    <xf numFmtId="0" fontId="15" fillId="2" borderId="11" xfId="31" applyFont="1" applyFill="1" applyBorder="1" applyAlignment="1" applyProtection="1">
      <alignment horizontal="left" vertical="center" wrapText="1"/>
      <protection hidden="1"/>
    </xf>
    <xf numFmtId="0" fontId="16" fillId="0" borderId="26" xfId="31" applyFont="1" applyBorder="1" applyAlignment="1" applyProtection="1">
      <alignment horizontal="justify" vertical="center"/>
      <protection hidden="1"/>
    </xf>
    <xf numFmtId="0" fontId="16" fillId="0" borderId="27" xfId="31" applyFont="1" applyBorder="1" applyAlignment="1" applyProtection="1">
      <alignment horizontal="justify" vertical="center"/>
      <protection hidden="1"/>
    </xf>
    <xf numFmtId="0" fontId="0" fillId="0" borderId="24" xfId="31" applyFont="1" applyBorder="1" applyAlignment="1" applyProtection="1">
      <alignment horizontal="justify" vertical="top" wrapText="1"/>
      <protection hidden="1"/>
    </xf>
    <xf numFmtId="0" fontId="16" fillId="0" borderId="16" xfId="31" applyFont="1" applyBorder="1" applyAlignment="1" applyProtection="1">
      <alignment horizontal="justify" vertical="top" wrapText="1"/>
      <protection hidden="1"/>
    </xf>
    <xf numFmtId="2" fontId="15" fillId="0" borderId="9" xfId="7" applyNumberFormat="1" applyFont="1" applyFill="1" applyBorder="1" applyAlignment="1" applyProtection="1">
      <alignment horizontal="right" vertical="center" wrapText="1"/>
      <protection hidden="1"/>
    </xf>
    <xf numFmtId="2" fontId="15" fillId="0" borderId="12" xfId="7" applyNumberFormat="1" applyFont="1" applyFill="1" applyBorder="1" applyAlignment="1" applyProtection="1">
      <alignment horizontal="right" vertical="center" wrapText="1"/>
      <protection hidden="1"/>
    </xf>
    <xf numFmtId="0" fontId="0" fillId="0" borderId="26" xfId="31" applyFont="1" applyBorder="1" applyAlignment="1" applyProtection="1">
      <alignment horizontal="justify" vertical="center" wrapText="1"/>
      <protection hidden="1"/>
    </xf>
    <xf numFmtId="0" fontId="16" fillId="0" borderId="27" xfId="31" applyFont="1" applyBorder="1" applyAlignment="1" applyProtection="1">
      <alignment horizontal="justify" vertical="center" wrapText="1"/>
      <protection hidden="1"/>
    </xf>
    <xf numFmtId="167" fontId="26" fillId="0" borderId="0" xfId="0" applyNumberFormat="1" applyFont="1" applyAlignment="1" applyProtection="1">
      <alignment horizontal="center" vertical="center" wrapText="1"/>
      <protection hidden="1"/>
    </xf>
    <xf numFmtId="0" fontId="26" fillId="0" borderId="0" xfId="32" applyFont="1" applyAlignment="1" applyProtection="1">
      <alignment horizontal="center" vertical="center"/>
      <protection hidden="1"/>
    </xf>
    <xf numFmtId="0" fontId="31" fillId="0" borderId="0" xfId="32" applyFont="1" applyAlignment="1" applyProtection="1">
      <alignment horizontal="center" vertical="center"/>
      <protection hidden="1"/>
    </xf>
    <xf numFmtId="0" fontId="15" fillId="0" borderId="0" xfId="32" applyFont="1" applyAlignment="1" applyProtection="1">
      <alignment horizontal="center" vertical="center" wrapText="1"/>
      <protection hidden="1"/>
    </xf>
    <xf numFmtId="2" fontId="31" fillId="0" borderId="0" xfId="32" applyNumberFormat="1" applyFont="1" applyAlignment="1" applyProtection="1">
      <alignment horizontal="right" vertical="center"/>
      <protection hidden="1"/>
    </xf>
    <xf numFmtId="0" fontId="15"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6" fillId="0" borderId="0" xfId="32" applyAlignment="1" applyProtection="1">
      <alignment horizontal="justify" vertical="top"/>
      <protection hidden="1"/>
    </xf>
    <xf numFmtId="0" fontId="15" fillId="3" borderId="0" xfId="32" applyFont="1" applyFill="1" applyAlignment="1" applyProtection="1">
      <alignment horizontal="justify" vertical="top"/>
      <protection locked="0"/>
    </xf>
    <xf numFmtId="2" fontId="31" fillId="0" borderId="0" xfId="32" applyNumberFormat="1" applyFont="1" applyAlignment="1" applyProtection="1">
      <alignment vertical="center"/>
      <protection hidden="1"/>
    </xf>
    <xf numFmtId="0" fontId="15" fillId="9" borderId="0" xfId="30" applyNumberFormat="1" applyFont="1" applyFill="1" applyBorder="1" applyAlignment="1" applyProtection="1">
      <alignment horizontal="center" vertical="center" wrapText="1"/>
      <protection hidden="1"/>
    </xf>
    <xf numFmtId="0" fontId="15" fillId="0" borderId="0" xfId="0" applyFont="1" applyAlignment="1" applyProtection="1">
      <alignment horizontal="justify" vertical="top" wrapText="1"/>
      <protection hidden="1"/>
    </xf>
    <xf numFmtId="0" fontId="38" fillId="0" borderId="0" xfId="3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51" fillId="0" borderId="0" xfId="30" applyNumberFormat="1" applyFont="1" applyFill="1" applyBorder="1" applyAlignment="1" applyProtection="1">
      <alignment horizontal="center" vertical="top" wrapText="1"/>
      <protection hidden="1"/>
    </xf>
    <xf numFmtId="0" fontId="15" fillId="0" borderId="0" xfId="24" applyFont="1" applyAlignment="1" applyProtection="1">
      <alignment horizontal="left" vertical="center" indent="2"/>
      <protection hidden="1"/>
    </xf>
    <xf numFmtId="0" fontId="15" fillId="0" borderId="24" xfId="30" applyFont="1" applyBorder="1" applyAlignment="1" applyProtection="1">
      <alignment horizontal="justify" vertical="top"/>
      <protection hidden="1"/>
    </xf>
    <xf numFmtId="0" fontId="16" fillId="0" borderId="3" xfId="30" applyFont="1" applyBorder="1" applyAlignment="1" applyProtection="1">
      <alignment horizontal="justify" vertical="top"/>
      <protection hidden="1"/>
    </xf>
    <xf numFmtId="0" fontId="16" fillId="0" borderId="16" xfId="30" applyFont="1" applyBorder="1" applyAlignment="1" applyProtection="1">
      <alignment horizontal="justify" vertical="top"/>
      <protection hidden="1"/>
    </xf>
    <xf numFmtId="0" fontId="15" fillId="0" borderId="17" xfId="30" applyFont="1" applyBorder="1" applyAlignment="1" applyProtection="1">
      <alignment horizontal="justify" vertical="top"/>
      <protection hidden="1"/>
    </xf>
    <xf numFmtId="0" fontId="16" fillId="0" borderId="42" xfId="30" applyFont="1" applyBorder="1" applyAlignment="1" applyProtection="1">
      <alignment horizontal="justify" vertical="top"/>
      <protection hidden="1"/>
    </xf>
    <xf numFmtId="0" fontId="16" fillId="0" borderId="18" xfId="30" applyFont="1" applyBorder="1" applyAlignment="1" applyProtection="1">
      <alignment horizontal="justify" vertical="top"/>
      <protection hidden="1"/>
    </xf>
    <xf numFmtId="0" fontId="15" fillId="0" borderId="17" xfId="30" applyFont="1" applyBorder="1" applyAlignment="1" applyProtection="1">
      <alignment horizontal="justify" vertical="center"/>
      <protection hidden="1"/>
    </xf>
    <xf numFmtId="0" fontId="16" fillId="0" borderId="42" xfId="30" applyFont="1" applyBorder="1" applyAlignment="1" applyProtection="1">
      <alignment horizontal="justify" vertical="center"/>
      <protection hidden="1"/>
    </xf>
    <xf numFmtId="0" fontId="16" fillId="0" borderId="18" xfId="30" applyFont="1" applyBorder="1" applyAlignment="1" applyProtection="1">
      <alignment horizontal="justify" vertical="center"/>
      <protection hidden="1"/>
    </xf>
    <xf numFmtId="0" fontId="0" fillId="0" borderId="8" xfId="30" applyFont="1" applyBorder="1" applyAlignment="1" applyProtection="1">
      <alignment horizontal="left" vertical="center" wrapText="1"/>
      <protection hidden="1"/>
    </xf>
    <xf numFmtId="0" fontId="16" fillId="0" borderId="8" xfId="30" applyFont="1" applyBorder="1" applyAlignment="1" applyProtection="1">
      <alignment horizontal="left" vertical="center" wrapText="1"/>
      <protection hidden="1"/>
    </xf>
    <xf numFmtId="0" fontId="0" fillId="0" borderId="24" xfId="30" applyNumberFormat="1" applyFont="1" applyFill="1" applyBorder="1" applyAlignment="1" applyProtection="1">
      <alignment horizontal="justify" vertical="center" wrapText="1"/>
      <protection hidden="1"/>
    </xf>
    <xf numFmtId="0" fontId="0" fillId="0" borderId="3" xfId="0" applyBorder="1" applyAlignment="1" applyProtection="1">
      <alignment horizontal="justify" wrapText="1"/>
      <protection hidden="1"/>
    </xf>
    <xf numFmtId="0" fontId="0" fillId="0" borderId="16" xfId="0" applyBorder="1" applyAlignment="1" applyProtection="1">
      <alignment horizontal="justify" wrapText="1"/>
      <protection hidden="1"/>
    </xf>
    <xf numFmtId="0" fontId="0" fillId="0" borderId="24" xfId="30" applyFont="1" applyBorder="1" applyAlignment="1" applyProtection="1">
      <alignment horizontal="justify" vertical="top" wrapText="1"/>
      <protection hidden="1"/>
    </xf>
    <xf numFmtId="0" fontId="16" fillId="0" borderId="3" xfId="30" applyFont="1" applyBorder="1" applyAlignment="1" applyProtection="1">
      <alignment horizontal="justify" vertical="top" wrapText="1"/>
      <protection hidden="1"/>
    </xf>
    <xf numFmtId="0" fontId="16" fillId="0" borderId="16" xfId="30" applyFont="1" applyBorder="1" applyAlignment="1" applyProtection="1">
      <alignment horizontal="justify" vertical="top" wrapText="1"/>
      <protection hidden="1"/>
    </xf>
    <xf numFmtId="0" fontId="0" fillId="0" borderId="24" xfId="30" applyFont="1" applyBorder="1" applyAlignment="1" applyProtection="1">
      <alignment horizontal="left" vertical="top" wrapText="1"/>
      <protection hidden="1"/>
    </xf>
    <xf numFmtId="0" fontId="16" fillId="0" borderId="3" xfId="30" applyFont="1" applyBorder="1" applyAlignment="1" applyProtection="1">
      <alignment horizontal="left" vertical="top" wrapText="1"/>
      <protection hidden="1"/>
    </xf>
    <xf numFmtId="0" fontId="16" fillId="0" borderId="16" xfId="30" applyFont="1" applyBorder="1" applyAlignment="1" applyProtection="1">
      <alignment horizontal="left" vertical="top" wrapText="1"/>
      <protection hidden="1"/>
    </xf>
    <xf numFmtId="10" fontId="16" fillId="3" borderId="24" xfId="30" applyNumberFormat="1" applyFont="1" applyFill="1" applyBorder="1" applyAlignment="1" applyProtection="1">
      <alignment horizontal="center" vertical="center"/>
      <protection hidden="1"/>
    </xf>
    <xf numFmtId="10" fontId="16" fillId="3" borderId="3" xfId="30" applyNumberFormat="1" applyFont="1" applyFill="1" applyBorder="1" applyAlignment="1" applyProtection="1">
      <alignment horizontal="center" vertical="center"/>
      <protection hidden="1"/>
    </xf>
    <xf numFmtId="10" fontId="16" fillId="3" borderId="16" xfId="30" applyNumberFormat="1" applyFont="1" applyFill="1" applyBorder="1" applyAlignment="1" applyProtection="1">
      <alignment horizontal="center" vertical="center"/>
      <protection hidden="1"/>
    </xf>
    <xf numFmtId="0" fontId="30" fillId="7" borderId="0" xfId="0" applyFont="1" applyFill="1" applyAlignment="1" applyProtection="1">
      <alignment horizontal="center" vertical="center" wrapText="1"/>
      <protection hidden="1"/>
    </xf>
    <xf numFmtId="0" fontId="30" fillId="7" borderId="6" xfId="0" applyFont="1" applyFill="1" applyBorder="1" applyAlignment="1" applyProtection="1">
      <alignment horizontal="center" vertical="center" wrapText="1"/>
      <protection hidden="1"/>
    </xf>
    <xf numFmtId="0" fontId="5" fillId="0" borderId="0" xfId="24" applyFont="1" applyAlignment="1" applyProtection="1">
      <alignment horizontal="justify" vertical="top"/>
      <protection hidden="1"/>
    </xf>
    <xf numFmtId="0" fontId="15" fillId="0" borderId="0" xfId="24" applyFont="1" applyAlignment="1" applyProtection="1">
      <alignment horizontal="center" vertical="center"/>
      <protection hidden="1"/>
    </xf>
    <xf numFmtId="0" fontId="0" fillId="3" borderId="0" xfId="24" applyFont="1" applyFill="1" applyAlignment="1" applyProtection="1">
      <alignment horizontal="left" vertical="center"/>
      <protection locked="0"/>
    </xf>
    <xf numFmtId="0" fontId="16" fillId="3" borderId="0" xfId="24" applyFont="1" applyFill="1" applyAlignment="1" applyProtection="1">
      <alignment horizontal="left" vertical="center"/>
      <protection locked="0"/>
    </xf>
    <xf numFmtId="175" fontId="16" fillId="0" borderId="0" xfId="24" applyNumberFormat="1" applyFont="1" applyAlignment="1" applyProtection="1">
      <alignment horizontal="left" vertical="center"/>
      <protection hidden="1"/>
    </xf>
    <xf numFmtId="0" fontId="6" fillId="0" borderId="0" xfId="24" applyFont="1" applyAlignment="1" applyProtection="1">
      <alignment horizontal="justify" vertical="top"/>
      <protection hidden="1"/>
    </xf>
    <xf numFmtId="0" fontId="5" fillId="0" borderId="0" xfId="24" applyFont="1" applyAlignment="1" applyProtection="1">
      <alignment horizontal="justify" vertical="center"/>
      <protection hidden="1"/>
    </xf>
    <xf numFmtId="0" fontId="6" fillId="0" borderId="0" xfId="24" applyFont="1" applyAlignment="1" applyProtection="1">
      <alignment horizontal="justify" vertical="center"/>
      <protection hidden="1"/>
    </xf>
    <xf numFmtId="0" fontId="0" fillId="0" borderId="0" xfId="24" applyFont="1" applyAlignment="1" applyProtection="1">
      <alignment horizontal="justify" vertical="top"/>
      <protection hidden="1"/>
    </xf>
    <xf numFmtId="0" fontId="16" fillId="0" borderId="0" xfId="24" applyFont="1" applyAlignment="1" applyProtection="1">
      <alignment horizontal="justify" vertical="top"/>
      <protection hidden="1"/>
    </xf>
    <xf numFmtId="0" fontId="0" fillId="0" borderId="0" xfId="24" applyFont="1" applyAlignment="1" applyProtection="1">
      <alignment vertical="top" wrapText="1"/>
      <protection hidden="1"/>
    </xf>
    <xf numFmtId="0" fontId="0" fillId="0" borderId="0" xfId="0" applyAlignment="1" applyProtection="1">
      <alignment vertical="top" wrapText="1"/>
      <protection hidden="1"/>
    </xf>
    <xf numFmtId="0" fontId="16" fillId="0" borderId="43" xfId="0" applyFont="1" applyBorder="1" applyAlignment="1" applyProtection="1">
      <alignment horizontal="left" vertical="center" indent="2"/>
      <protection hidden="1"/>
    </xf>
    <xf numFmtId="0" fontId="16" fillId="0" borderId="13" xfId="0" applyFont="1" applyBorder="1" applyAlignment="1" applyProtection="1">
      <alignment horizontal="left" vertical="center" indent="2"/>
      <protection hidden="1"/>
    </xf>
    <xf numFmtId="0" fontId="16" fillId="3" borderId="14" xfId="0" applyFont="1" applyFill="1" applyBorder="1" applyAlignment="1" applyProtection="1">
      <alignment horizontal="left" vertical="center"/>
      <protection hidden="1"/>
    </xf>
    <xf numFmtId="0" fontId="16" fillId="0" borderId="0" xfId="0" applyFont="1" applyAlignment="1" applyProtection="1">
      <alignment horizontal="left" vertical="center" indent="2"/>
      <protection hidden="1"/>
    </xf>
    <xf numFmtId="0" fontId="16" fillId="0" borderId="14" xfId="0" applyFont="1" applyBorder="1" applyAlignment="1" applyProtection="1">
      <alignment horizontal="left" vertical="center" indent="2"/>
      <protection hidden="1"/>
    </xf>
    <xf numFmtId="175" fontId="15" fillId="0" borderId="0" xfId="24" applyNumberFormat="1" applyFont="1" applyAlignment="1" applyProtection="1">
      <alignment horizontal="left" vertical="center" indent="1"/>
      <protection hidden="1"/>
    </xf>
    <xf numFmtId="1" fontId="15" fillId="0" borderId="0" xfId="35" applyNumberFormat="1" applyFont="1" applyAlignment="1" applyProtection="1">
      <alignment horizontal="center" vertical="center" wrapText="1"/>
      <protection hidden="1"/>
    </xf>
    <xf numFmtId="0" fontId="15" fillId="0" borderId="0" xfId="35" applyFont="1" applyAlignment="1" applyProtection="1">
      <alignment horizontal="center" vertical="center" wrapText="1"/>
      <protection hidden="1"/>
    </xf>
    <xf numFmtId="4" fontId="15" fillId="0" borderId="0" xfId="35" applyNumberFormat="1" applyFont="1" applyAlignment="1" applyProtection="1">
      <alignment horizontal="right" vertical="center" wrapText="1"/>
      <protection hidden="1"/>
    </xf>
    <xf numFmtId="1" fontId="15" fillId="0" borderId="11" xfId="35" applyNumberFormat="1" applyFont="1" applyBorder="1" applyAlignment="1" applyProtection="1">
      <alignment horizontal="center" vertical="center" wrapText="1"/>
      <protection hidden="1"/>
    </xf>
    <xf numFmtId="4" fontId="15" fillId="0" borderId="11" xfId="35" applyNumberFormat="1" applyFont="1" applyBorder="1" applyAlignment="1" applyProtection="1">
      <alignment horizontal="center" vertical="center" wrapText="1"/>
      <protection hidden="1"/>
    </xf>
    <xf numFmtId="0" fontId="16" fillId="0" borderId="0" xfId="35" applyFont="1" applyAlignment="1" applyProtection="1">
      <alignment horizontal="justify" vertical="center" wrapText="1"/>
      <protection hidden="1"/>
    </xf>
    <xf numFmtId="0" fontId="19" fillId="0" borderId="0" xfId="35" applyFont="1" applyAlignment="1" applyProtection="1">
      <alignment horizontal="left"/>
      <protection hidden="1"/>
    </xf>
    <xf numFmtId="0" fontId="19" fillId="0" borderId="6" xfId="35" applyFont="1" applyBorder="1" applyAlignment="1" applyProtection="1">
      <alignment horizontal="left"/>
      <protection hidden="1"/>
    </xf>
    <xf numFmtId="1" fontId="15" fillId="0" borderId="24" xfId="35" applyNumberFormat="1" applyFont="1" applyBorder="1" applyAlignment="1" applyProtection="1">
      <alignment horizontal="center" vertical="center" wrapText="1"/>
      <protection hidden="1"/>
    </xf>
    <xf numFmtId="1" fontId="15" fillId="0" borderId="16" xfId="35" applyNumberFormat="1" applyFont="1" applyBorder="1" applyAlignment="1" applyProtection="1">
      <alignment horizontal="center" vertical="center" wrapText="1"/>
      <protection hidden="1"/>
    </xf>
    <xf numFmtId="4" fontId="15" fillId="0" borderId="24" xfId="35" applyNumberFormat="1" applyFont="1" applyBorder="1" applyAlignment="1" applyProtection="1">
      <alignment horizontal="right" vertical="center" wrapText="1"/>
      <protection hidden="1"/>
    </xf>
    <xf numFmtId="4" fontId="16" fillId="0" borderId="16" xfId="35" applyNumberFormat="1" applyFont="1" applyBorder="1" applyAlignment="1" applyProtection="1">
      <alignment horizontal="right" vertical="center" wrapText="1"/>
      <protection hidden="1"/>
    </xf>
    <xf numFmtId="0" fontId="16" fillId="0" borderId="6" xfId="35" applyFont="1" applyBorder="1" applyAlignment="1" applyProtection="1">
      <alignment horizontal="justify" vertical="center" wrapText="1"/>
      <protection hidden="1"/>
    </xf>
    <xf numFmtId="0" fontId="16" fillId="0" borderId="0" xfId="35" applyFont="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1" fontId="23" fillId="0" borderId="11" xfId="35" applyNumberFormat="1" applyFont="1" applyBorder="1" applyAlignment="1" applyProtection="1">
      <alignment horizontal="justify" vertical="center" wrapText="1"/>
      <protection hidden="1"/>
    </xf>
    <xf numFmtId="4" fontId="15" fillId="0" borderId="24" xfId="35" applyNumberFormat="1" applyFont="1" applyBorder="1" applyAlignment="1" applyProtection="1">
      <alignment horizontal="center" vertical="center" wrapText="1"/>
      <protection hidden="1"/>
    </xf>
    <xf numFmtId="4" fontId="15" fillId="0" borderId="3" xfId="35" applyNumberFormat="1" applyFont="1" applyBorder="1" applyAlignment="1" applyProtection="1">
      <alignment horizontal="center" vertical="center" wrapText="1"/>
      <protection hidden="1"/>
    </xf>
    <xf numFmtId="1" fontId="16" fillId="0" borderId="0" xfId="35" applyNumberFormat="1" applyFont="1" applyAlignment="1" applyProtection="1">
      <alignment horizontal="justify" vertical="top" wrapText="1"/>
      <protection hidden="1"/>
    </xf>
    <xf numFmtId="0" fontId="16" fillId="0" borderId="0" xfId="35" applyFont="1" applyAlignment="1" applyProtection="1">
      <alignment horizontal="justify" vertical="top" wrapText="1"/>
      <protection hidden="1"/>
    </xf>
    <xf numFmtId="0" fontId="16" fillId="0" borderId="6" xfId="35" applyFont="1" applyBorder="1" applyAlignment="1" applyProtection="1">
      <alignment horizontal="justify" vertical="top" wrapText="1"/>
      <protection hidden="1"/>
    </xf>
    <xf numFmtId="2" fontId="34" fillId="0" borderId="0" xfId="27" applyNumberFormat="1" applyFont="1" applyAlignment="1" applyProtection="1">
      <alignment horizontal="left" vertical="center"/>
      <protection hidden="1"/>
    </xf>
    <xf numFmtId="0" fontId="5" fillId="0" borderId="0" xfId="24" applyFont="1" applyFill="1" applyAlignment="1" applyProtection="1">
      <alignment horizontal="justify" vertical="top"/>
      <protection hidden="1"/>
    </xf>
  </cellXfs>
  <cellStyles count="41">
    <cellStyle name="75" xfId="1"/>
    <cellStyle name="ÅëÈ­ [0]_±âÅ¸" xfId="2"/>
    <cellStyle name="ÅëÈ­_±âÅ¸" xfId="3"/>
    <cellStyle name="ÄÞ¸¶ [0]_±âÅ¸" xfId="4"/>
    <cellStyle name="ÄÞ¸¶_±âÅ¸" xfId="5"/>
    <cellStyle name="Ç¥ÁØ_¿¬°£´©°è¿¹»ó" xfId="6"/>
    <cellStyle name="Comma" xfId="7" builtinId="3"/>
    <cellStyle name="Comma  - Style1" xfId="8"/>
    <cellStyle name="Comma  - Style2" xfId="9"/>
    <cellStyle name="Comma  - Style3" xfId="10"/>
    <cellStyle name="Comma  - Style4" xfId="11"/>
    <cellStyle name="Comma  - Style5" xfId="12"/>
    <cellStyle name="Comma  - Style6" xfId="13"/>
    <cellStyle name="Comma  - Style7" xfId="14"/>
    <cellStyle name="Comma  - Style8" xfId="15"/>
    <cellStyle name="Comma 2" xfId="16"/>
    <cellStyle name="Formula" xfId="17"/>
    <cellStyle name="Header1" xfId="18"/>
    <cellStyle name="Header2" xfId="19"/>
    <cellStyle name="Hyperlink" xfId="20" builtinId="8"/>
    <cellStyle name="Hypertextový odkaz" xfId="21"/>
    <cellStyle name="no dec" xfId="22"/>
    <cellStyle name="Normal" xfId="0" builtinId="0"/>
    <cellStyle name="Normal - Style1" xfId="23"/>
    <cellStyle name="Normal_Annexures TW 04" xfId="24"/>
    <cellStyle name="Normal_Attach 3(JV)" xfId="25"/>
    <cellStyle name="Normal_Attacments TW 04" xfId="26"/>
    <cellStyle name="Normal_Entertainment Form" xfId="27"/>
    <cellStyle name="Normal_pgcil-tivim-pricesched" xfId="28"/>
    <cellStyle name="Normal_pgcil-tivim-pricesched_Sch-1" xfId="29"/>
    <cellStyle name="Normal_PRICE SCHEDULE-4 to 6-A4" xfId="30"/>
    <cellStyle name="Normal_Price_Schedules for Insulator Package Rev-01" xfId="31"/>
    <cellStyle name="Normal_PRICE-SCHE Bihar-Rev-2-corrections" xfId="32"/>
    <cellStyle name="Normal_PRICE-SCHE Bihar-Rev-2-corrections_Annexures TW 04" xfId="33"/>
    <cellStyle name="Normal_PRICE-SCHE Bihar-Rev-2-corrections_Price_Schedules for Insulator Package Rev-01" xfId="34"/>
    <cellStyle name="Normal_QUOTED CORRECTED 2" xfId="35"/>
    <cellStyle name="Normal_Sch-1" xfId="36"/>
    <cellStyle name="Normal_Sheet1" xfId="37"/>
    <cellStyle name="Popis" xfId="38"/>
    <cellStyle name="Sledovaný hypertextový odkaz" xfId="39"/>
    <cellStyle name="Standard_BS14" xfId="40"/>
  </cellStyles>
  <dxfs count="3">
    <dxf>
      <font>
        <color theme="0"/>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Sch-2'!A1"/></Relationships>
</file>

<file path=xl/drawings/_rels/drawing4.xml.rels><?xml version="1.0" encoding="UTF-8" standalone="yes"?>
<Relationships xmlns="http://schemas.openxmlformats.org/package/2006/relationships"><Relationship Id="rId2" Type="http://schemas.openxmlformats.org/officeDocument/2006/relationships/hyperlink" Target="#'Sch-3'!A1"/><Relationship Id="rId1" Type="http://schemas.openxmlformats.org/officeDocument/2006/relationships/hyperlink" Target="#'Sch-3 '!A1"/></Relationships>
</file>

<file path=xl/drawings/_rels/drawing5.xml.rels><?xml version="1.0" encoding="UTF-8" standalone="yes"?>
<Relationships xmlns="http://schemas.openxmlformats.org/package/2006/relationships"><Relationship Id="rId3" Type="http://schemas.openxmlformats.org/officeDocument/2006/relationships/hyperlink" Target="#'Sch-4'!A1"/><Relationship Id="rId2" Type="http://schemas.openxmlformats.org/officeDocument/2006/relationships/hyperlink" Target="#'Sch-6'!A1"/><Relationship Id="rId1" Type="http://schemas.openxmlformats.org/officeDocument/2006/relationships/hyperlink" Target="#'Sch-5'!A1"/></Relationships>
</file>

<file path=xl/drawings/_rels/drawing6.xml.rels><?xml version="1.0" encoding="UTF-8" standalone="yes"?>
<Relationships xmlns="http://schemas.openxmlformats.org/package/2006/relationships"><Relationship Id="rId1" Type="http://schemas.openxmlformats.org/officeDocument/2006/relationships/hyperlink" Target="#'Sch-5'!A1"/></Relationships>
</file>

<file path=xl/drawings/_rels/drawing7.xml.rels><?xml version="1.0" encoding="UTF-8" standalone="yes"?>
<Relationships xmlns="http://schemas.openxmlformats.org/package/2006/relationships"><Relationship Id="rId2" Type="http://schemas.openxmlformats.org/officeDocument/2006/relationships/hyperlink" Target="#Discount!A1"/><Relationship Id="rId1" Type="http://schemas.openxmlformats.org/officeDocument/2006/relationships/hyperlink" Target="#'Sch-6'!A1"/></Relationships>
</file>

<file path=xl/drawings/_rels/drawing8.xml.rels><?xml version="1.0" encoding="UTF-8" standalone="yes"?>
<Relationships xmlns="http://schemas.openxmlformats.org/package/2006/relationships"><Relationship Id="rId1" Type="http://schemas.openxmlformats.org/officeDocument/2006/relationships/hyperlink" Target="#'Sch-6'!A1"/></Relationships>
</file>

<file path=xl/drawings/_rels/drawing9.xml.rels><?xml version="1.0" encoding="UTF-8" standalone="yes"?>
<Relationships xmlns="http://schemas.openxmlformats.org/package/2006/relationships"><Relationship Id="rId1" Type="http://schemas.openxmlformats.org/officeDocument/2006/relationships/hyperlink" Target="#Discount!A1"/></Relationships>
</file>

<file path=xl/drawings/_rels/drawing10.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1.xml.rels><?xml version="1.0" encoding="UTF-8" standalone="yes"?>
<Relationships xmlns="http://schemas.openxmlformats.org/package/2006/relationships"><Relationship Id="rId1" Type="http://schemas.openxmlformats.org/officeDocument/2006/relationships/hyperlink" Target="#'Sch-4'!A1"/></Relationships>
</file>

<file path=xl/drawings/_rels/drawing12.xml.rels><?xml version="1.0" encoding="UTF-8" standalone="yes"?>
<Relationships xmlns="http://schemas.openxmlformats.org/package/2006/relationships"><Relationship Id="rId1" Type="http://schemas.openxmlformats.org/officeDocument/2006/relationships/hyperlink" Target="#'Sch-4'!A1"/></Relationships>
</file>

<file path=xl/drawings/_rels/drawing13.xml.rels><?xml version="1.0" encoding="UTF-8" standalone="yes"?>
<Relationships xmlns="http://schemas.openxmlformats.org/package/2006/relationships"><Relationship Id="rId1" Type="http://schemas.openxmlformats.org/officeDocument/2006/relationships/hyperlink" Target="#'Sch-4'!A1"/></Relationships>
</file>

<file path=xl/drawings/_rels/drawing14.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1904</xdr:colOff>
      <xdr:row>7</xdr:row>
      <xdr:rowOff>50006</xdr:rowOff>
    </xdr:from>
    <xdr:to>
      <xdr:col>4</xdr:col>
      <xdr:colOff>1131651</xdr:colOff>
      <xdr:row>8</xdr:row>
      <xdr:rowOff>195262</xdr:rowOff>
    </xdr:to>
    <xdr:sp macro="" textlink="">
      <xdr:nvSpPr>
        <xdr:cNvPr id="1026" name="Text Box 2">
          <a:hlinkClick xmlns:r="http://schemas.openxmlformats.org/officeDocument/2006/relationships" r:id="rId1" tooltip="Click to Proceed"/>
          <a:extLst>
            <a:ext uri="{FF2B5EF4-FFF2-40B4-BE49-F238E27FC236}">
              <a16:creationId xmlns:a16="http://schemas.microsoft.com/office/drawing/2014/main" xmlns="" id="{00000000-0008-0000-0100-000002040000}"/>
            </a:ext>
          </a:extLst>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47626</xdr:colOff>
      <xdr:row>8</xdr:row>
      <xdr:rowOff>238125</xdr:rowOff>
    </xdr:from>
    <xdr:to>
      <xdr:col>4</xdr:col>
      <xdr:colOff>1104901</xdr:colOff>
      <xdr:row>13</xdr:row>
      <xdr:rowOff>180976</xdr:rowOff>
    </xdr:to>
    <xdr:pic>
      <xdr:nvPicPr>
        <xdr:cNvPr id="4" name="Picture 3">
          <a:extLst>
            <a:ext uri="{FF2B5EF4-FFF2-40B4-BE49-F238E27FC236}">
              <a16:creationId xmlns:a16="http://schemas.microsoft.com/office/drawing/2014/main" xmlns="" id="{A2F87502-4526-FBAB-7E67-DC3583D1A7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1" y="3067050"/>
          <a:ext cx="7791450" cy="914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56536" name="Group 6">
          <a:hlinkClick xmlns:r="http://schemas.openxmlformats.org/officeDocument/2006/relationships" r:id="rId1" tooltip="Click for Sch-1"/>
          <a:extLst>
            <a:ext uri="{FF2B5EF4-FFF2-40B4-BE49-F238E27FC236}">
              <a16:creationId xmlns:a16="http://schemas.microsoft.com/office/drawing/2014/main" xmlns="" id="{00000000-0008-0000-0200-0000D8DC0000}"/>
            </a:ext>
          </a:extLst>
        </xdr:cNvPr>
        <xdr:cNvGrpSpPr>
          <a:grpSpLocks/>
        </xdr:cNvGrpSpPr>
      </xdr:nvGrpSpPr>
      <xdr:grpSpPr bwMode="auto">
        <a:xfrm>
          <a:off x="8001000" y="209550"/>
          <a:ext cx="1104900" cy="523875"/>
          <a:chOff x="804" y="5"/>
          <a:chExt cx="116" cy="73"/>
        </a:xfrm>
      </xdr:grpSpPr>
      <xdr:sp macro="" textlink="">
        <xdr:nvSpPr>
          <xdr:cNvPr id="56537" name="AutoShape 2">
            <a:extLst>
              <a:ext uri="{FF2B5EF4-FFF2-40B4-BE49-F238E27FC236}">
                <a16:creationId xmlns:a16="http://schemas.microsoft.com/office/drawing/2014/main" xmlns="" id="{00000000-0008-0000-0200-0000D9D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xmlns="" id="{00000000-0008-0000-0200-0000032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247650</xdr:colOff>
      <xdr:row>0</xdr:row>
      <xdr:rowOff>28575</xdr:rowOff>
    </xdr:from>
    <xdr:to>
      <xdr:col>16</xdr:col>
      <xdr:colOff>85725</xdr:colOff>
      <xdr:row>2</xdr:row>
      <xdr:rowOff>266700</xdr:rowOff>
    </xdr:to>
    <xdr:grpSp>
      <xdr:nvGrpSpPr>
        <xdr:cNvPr id="57566" name="Group 38">
          <a:hlinkClick xmlns:r="http://schemas.openxmlformats.org/officeDocument/2006/relationships" r:id="rId1" tooltip="Click for Sch-2"/>
          <a:extLst>
            <a:ext uri="{FF2B5EF4-FFF2-40B4-BE49-F238E27FC236}">
              <a16:creationId xmlns:a16="http://schemas.microsoft.com/office/drawing/2014/main" xmlns="" id="{00000000-0008-0000-0300-0000DEE00000}"/>
            </a:ext>
          </a:extLst>
        </xdr:cNvPr>
        <xdr:cNvGrpSpPr>
          <a:grpSpLocks/>
        </xdr:cNvGrpSpPr>
      </xdr:nvGrpSpPr>
      <xdr:grpSpPr bwMode="auto">
        <a:xfrm>
          <a:off x="20758150" y="28575"/>
          <a:ext cx="1727200" cy="825500"/>
          <a:chOff x="804" y="5"/>
          <a:chExt cx="116" cy="73"/>
        </a:xfrm>
      </xdr:grpSpPr>
      <xdr:sp macro="" textlink="">
        <xdr:nvSpPr>
          <xdr:cNvPr id="57567" name="AutoShape 39">
            <a:extLst>
              <a:ext uri="{FF2B5EF4-FFF2-40B4-BE49-F238E27FC236}">
                <a16:creationId xmlns:a16="http://schemas.microsoft.com/office/drawing/2014/main" xmlns="" id="{00000000-0008-0000-0300-0000DFE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xmlns="" id="{00000000-0008-0000-0300-0000280C0000}"/>
              </a:ext>
            </a:extLst>
          </xdr:cNvPr>
          <xdr:cNvSpPr txBox="1">
            <a:spLocks noChangeArrowheads="1"/>
          </xdr:cNvSpPr>
        </xdr:nvSpPr>
        <xdr:spPr bwMode="auto">
          <a:xfrm>
            <a:off x="817" y="23"/>
            <a:ext cx="103" cy="3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266700</xdr:colOff>
      <xdr:row>0</xdr:row>
      <xdr:rowOff>19050</xdr:rowOff>
    </xdr:from>
    <xdr:to>
      <xdr:col>10</xdr:col>
      <xdr:colOff>628650</xdr:colOff>
      <xdr:row>2</xdr:row>
      <xdr:rowOff>257175</xdr:rowOff>
    </xdr:to>
    <xdr:grpSp>
      <xdr:nvGrpSpPr>
        <xdr:cNvPr id="58584" name="Group 1">
          <a:hlinkClick xmlns:r="http://schemas.openxmlformats.org/officeDocument/2006/relationships" r:id="rId1" tooltip="Click for Sch-3"/>
          <a:extLst>
            <a:ext uri="{FF2B5EF4-FFF2-40B4-BE49-F238E27FC236}">
              <a16:creationId xmlns:a16="http://schemas.microsoft.com/office/drawing/2014/main" xmlns="" id="{00000000-0008-0000-0500-0000D8E40000}"/>
            </a:ext>
          </a:extLst>
        </xdr:cNvPr>
        <xdr:cNvGrpSpPr>
          <a:grpSpLocks/>
        </xdr:cNvGrpSpPr>
      </xdr:nvGrpSpPr>
      <xdr:grpSpPr bwMode="auto">
        <a:xfrm>
          <a:off x="13125450" y="19050"/>
          <a:ext cx="1897856" cy="690563"/>
          <a:chOff x="804" y="5"/>
          <a:chExt cx="116" cy="73"/>
        </a:xfrm>
      </xdr:grpSpPr>
      <xdr:sp macro="" textlink="">
        <xdr:nvSpPr>
          <xdr:cNvPr id="58585" name="AutoShape 2">
            <a:extLst>
              <a:ext uri="{FF2B5EF4-FFF2-40B4-BE49-F238E27FC236}">
                <a16:creationId xmlns:a16="http://schemas.microsoft.com/office/drawing/2014/main" xmlns="" id="{00000000-0008-0000-0500-0000D9E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hlinkClick xmlns:r="http://schemas.openxmlformats.org/officeDocument/2006/relationships" r:id="rId2"/>
            <a:extLst>
              <a:ext uri="{FF2B5EF4-FFF2-40B4-BE49-F238E27FC236}">
                <a16:creationId xmlns:a16="http://schemas.microsoft.com/office/drawing/2014/main" xmlns="" id="{00000000-0008-0000-0500-000003280000}"/>
              </a:ext>
            </a:extLst>
          </xdr:cNvPr>
          <xdr:cNvSpPr txBox="1">
            <a:spLocks noChangeArrowheads="1"/>
          </xdr:cNvSpPr>
        </xdr:nvSpPr>
        <xdr:spPr bwMode="auto">
          <a:xfrm>
            <a:off x="819" y="23"/>
            <a:ext cx="101"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7</xdr:col>
      <xdr:colOff>200025</xdr:colOff>
      <xdr:row>2</xdr:row>
      <xdr:rowOff>304800</xdr:rowOff>
    </xdr:to>
    <xdr:grpSp>
      <xdr:nvGrpSpPr>
        <xdr:cNvPr id="60633" name="Group 25">
          <a:hlinkClick xmlns:r="http://schemas.openxmlformats.org/officeDocument/2006/relationships" r:id="rId1" tooltip="Click for Sch-5"/>
          <a:extLst>
            <a:ext uri="{FF2B5EF4-FFF2-40B4-BE49-F238E27FC236}">
              <a16:creationId xmlns:a16="http://schemas.microsoft.com/office/drawing/2014/main" xmlns="" id="{00000000-0008-0000-0800-0000D9EC0000}"/>
            </a:ext>
          </a:extLst>
        </xdr:cNvPr>
        <xdr:cNvGrpSpPr>
          <a:grpSpLocks/>
        </xdr:cNvGrpSpPr>
      </xdr:nvGrpSpPr>
      <xdr:grpSpPr bwMode="auto">
        <a:xfrm>
          <a:off x="8879417" y="28575"/>
          <a:ext cx="0" cy="699558"/>
          <a:chOff x="804" y="5"/>
          <a:chExt cx="116" cy="73"/>
        </a:xfrm>
      </xdr:grpSpPr>
      <xdr:sp macro="" textlink="">
        <xdr:nvSpPr>
          <xdr:cNvPr id="60634" name="AutoShape 26">
            <a:extLst>
              <a:ext uri="{FF2B5EF4-FFF2-40B4-BE49-F238E27FC236}">
                <a16:creationId xmlns:a16="http://schemas.microsoft.com/office/drawing/2014/main" xmlns="" id="{00000000-0008-0000-0800-0000DAE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xmlns="" id="{00000000-0008-0000-0800-00001B08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twoCellAnchor>
    <xdr:from>
      <xdr:col>5</xdr:col>
      <xdr:colOff>0</xdr:colOff>
      <xdr:row>1</xdr:row>
      <xdr:rowOff>0</xdr:rowOff>
    </xdr:from>
    <xdr:to>
      <xdr:col>12</xdr:col>
      <xdr:colOff>342900</xdr:colOff>
      <xdr:row>2</xdr:row>
      <xdr:rowOff>504825</xdr:rowOff>
    </xdr:to>
    <xdr:grpSp>
      <xdr:nvGrpSpPr>
        <xdr:cNvPr id="6" name="Group 1">
          <a:hlinkClick xmlns:r="http://schemas.openxmlformats.org/officeDocument/2006/relationships" r:id="rId2" tooltip="Click for Sch-6"/>
          <a:extLst>
            <a:ext uri="{FF2B5EF4-FFF2-40B4-BE49-F238E27FC236}">
              <a16:creationId xmlns:a16="http://schemas.microsoft.com/office/drawing/2014/main" xmlns="" id="{00000000-0008-0000-0A00-0000D8F40000}"/>
            </a:ext>
          </a:extLst>
        </xdr:cNvPr>
        <xdr:cNvGrpSpPr>
          <a:grpSpLocks/>
        </xdr:cNvGrpSpPr>
      </xdr:nvGrpSpPr>
      <xdr:grpSpPr bwMode="auto">
        <a:xfrm>
          <a:off x="8879417" y="232833"/>
          <a:ext cx="1104900" cy="695325"/>
          <a:chOff x="804" y="5"/>
          <a:chExt cx="116" cy="73"/>
        </a:xfrm>
      </xdr:grpSpPr>
      <xdr:sp macro="" textlink="">
        <xdr:nvSpPr>
          <xdr:cNvPr id="7" name="AutoShape 2">
            <a:extLst>
              <a:ext uri="{FF2B5EF4-FFF2-40B4-BE49-F238E27FC236}">
                <a16:creationId xmlns:a16="http://schemas.microsoft.com/office/drawing/2014/main" xmlns="" id="{00000000-0008-0000-0A00-0000D9F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8" name="Text Box 3">
            <a:hlinkClick xmlns:r="http://schemas.openxmlformats.org/officeDocument/2006/relationships" r:id="rId3"/>
            <a:extLst>
              <a:ext uri="{FF2B5EF4-FFF2-40B4-BE49-F238E27FC236}">
                <a16:creationId xmlns:a16="http://schemas.microsoft.com/office/drawing/2014/main" xmlns="" id="{00000000-0008-0000-0A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Sch-4</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1656" name="Group 25">
          <a:hlinkClick xmlns:r="http://schemas.openxmlformats.org/officeDocument/2006/relationships" r:id="rId1" tooltip="Click for Sch-5"/>
          <a:extLst>
            <a:ext uri="{FF2B5EF4-FFF2-40B4-BE49-F238E27FC236}">
              <a16:creationId xmlns:a16="http://schemas.microsoft.com/office/drawing/2014/main" xmlns="" id="{00000000-0008-0000-0900-0000D8F00000}"/>
            </a:ext>
          </a:extLst>
        </xdr:cNvPr>
        <xdr:cNvGrpSpPr>
          <a:grpSpLocks/>
        </xdr:cNvGrpSpPr>
      </xdr:nvGrpSpPr>
      <xdr:grpSpPr bwMode="auto">
        <a:xfrm>
          <a:off x="9535190" y="47625"/>
          <a:ext cx="1107115" cy="697097"/>
          <a:chOff x="804" y="5"/>
          <a:chExt cx="116" cy="73"/>
        </a:xfrm>
      </xdr:grpSpPr>
      <xdr:sp macro="" textlink="">
        <xdr:nvSpPr>
          <xdr:cNvPr id="61657" name="AutoShape 26">
            <a:extLst>
              <a:ext uri="{FF2B5EF4-FFF2-40B4-BE49-F238E27FC236}">
                <a16:creationId xmlns:a16="http://schemas.microsoft.com/office/drawing/2014/main" xmlns="" id="{00000000-0008-0000-0900-0000D9F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xmlns=""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276224</xdr:colOff>
      <xdr:row>0</xdr:row>
      <xdr:rowOff>19050</xdr:rowOff>
    </xdr:from>
    <xdr:to>
      <xdr:col>5</xdr:col>
      <xdr:colOff>761999</xdr:colOff>
      <xdr:row>2</xdr:row>
      <xdr:rowOff>257175</xdr:rowOff>
    </xdr:to>
    <xdr:grpSp>
      <xdr:nvGrpSpPr>
        <xdr:cNvPr id="62680" name="Group 1">
          <a:hlinkClick xmlns:r="http://schemas.openxmlformats.org/officeDocument/2006/relationships" r:id="rId1" tooltip="Click for Sch-6"/>
          <a:extLst>
            <a:ext uri="{FF2B5EF4-FFF2-40B4-BE49-F238E27FC236}">
              <a16:creationId xmlns:a16="http://schemas.microsoft.com/office/drawing/2014/main" xmlns="" id="{00000000-0008-0000-0A00-0000D8F40000}"/>
            </a:ext>
          </a:extLst>
        </xdr:cNvPr>
        <xdr:cNvGrpSpPr>
          <a:grpSpLocks/>
        </xdr:cNvGrpSpPr>
      </xdr:nvGrpSpPr>
      <xdr:grpSpPr bwMode="auto">
        <a:xfrm>
          <a:off x="7905749" y="19050"/>
          <a:ext cx="1247775" cy="695325"/>
          <a:chOff x="804" y="5"/>
          <a:chExt cx="116" cy="73"/>
        </a:xfrm>
      </xdr:grpSpPr>
      <xdr:sp macro="" textlink="">
        <xdr:nvSpPr>
          <xdr:cNvPr id="62681" name="AutoShape 2">
            <a:extLst>
              <a:ext uri="{FF2B5EF4-FFF2-40B4-BE49-F238E27FC236}">
                <a16:creationId xmlns:a16="http://schemas.microsoft.com/office/drawing/2014/main" xmlns="" id="{00000000-0008-0000-0A00-0000D9F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hlinkClick xmlns:r="http://schemas.openxmlformats.org/officeDocument/2006/relationships" r:id="rId2"/>
            <a:extLst>
              <a:ext uri="{FF2B5EF4-FFF2-40B4-BE49-F238E27FC236}">
                <a16:creationId xmlns:a16="http://schemas.microsoft.com/office/drawing/2014/main" xmlns="" id="{00000000-0008-0000-0A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Discount</a:t>
            </a:r>
            <a:r>
              <a:rPr lang="en-US" sz="1000" b="1" i="0" strike="noStrike" baseline="0">
                <a:solidFill>
                  <a:srgbClr val="000000"/>
                </a:solidFill>
                <a:latin typeface="Book Antiqua"/>
              </a:rPr>
              <a:t> letter</a:t>
            </a:r>
            <a:endParaRPr lang="en-US" sz="1000" b="1" i="0" strike="noStrike">
              <a:solidFill>
                <a:srgbClr val="000000"/>
              </a:solidFill>
              <a:latin typeface="Book Antiqua"/>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3704" name="Group 1">
          <a:hlinkClick xmlns:r="http://schemas.openxmlformats.org/officeDocument/2006/relationships" r:id="rId1" tooltip="Click for Sch-6"/>
          <a:extLst>
            <a:ext uri="{FF2B5EF4-FFF2-40B4-BE49-F238E27FC236}">
              <a16:creationId xmlns:a16="http://schemas.microsoft.com/office/drawing/2014/main" xmlns="" id="{00000000-0008-0000-0B00-0000D8F80000}"/>
            </a:ext>
          </a:extLst>
        </xdr:cNvPr>
        <xdr:cNvGrpSpPr>
          <a:grpSpLocks/>
        </xdr:cNvGrpSpPr>
      </xdr:nvGrpSpPr>
      <xdr:grpSpPr bwMode="auto">
        <a:xfrm>
          <a:off x="8305800" y="19050"/>
          <a:ext cx="1104900" cy="695325"/>
          <a:chOff x="804" y="5"/>
          <a:chExt cx="116" cy="73"/>
        </a:xfrm>
      </xdr:grpSpPr>
      <xdr:sp macro="" textlink="">
        <xdr:nvSpPr>
          <xdr:cNvPr id="63705" name="AutoShape 2">
            <a:extLst>
              <a:ext uri="{FF2B5EF4-FFF2-40B4-BE49-F238E27FC236}">
                <a16:creationId xmlns:a16="http://schemas.microsoft.com/office/drawing/2014/main" xmlns="" id="{00000000-0008-0000-0B00-0000D9F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xmlns=""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257175</xdr:rowOff>
    </xdr:to>
    <xdr:grpSp>
      <xdr:nvGrpSpPr>
        <xdr:cNvPr id="65752" name="Group 5">
          <a:hlinkClick xmlns:r="http://schemas.openxmlformats.org/officeDocument/2006/relationships" r:id="rId1" tooltip="Click for Discount Letter"/>
          <a:extLst>
            <a:ext uri="{FF2B5EF4-FFF2-40B4-BE49-F238E27FC236}">
              <a16:creationId xmlns:a16="http://schemas.microsoft.com/office/drawing/2014/main" xmlns="" id="{00000000-0008-0000-0D00-0000D8000100}"/>
            </a:ext>
          </a:extLst>
        </xdr:cNvPr>
        <xdr:cNvGrpSpPr>
          <a:grpSpLocks/>
        </xdr:cNvGrpSpPr>
      </xdr:nvGrpSpPr>
      <xdr:grpSpPr bwMode="auto">
        <a:xfrm>
          <a:off x="7629525" y="19050"/>
          <a:ext cx="1104900" cy="695325"/>
          <a:chOff x="762" y="2"/>
          <a:chExt cx="116" cy="73"/>
        </a:xfrm>
      </xdr:grpSpPr>
      <xdr:sp macro="" textlink="">
        <xdr:nvSpPr>
          <xdr:cNvPr id="65753" name="AutoShape 2">
            <a:extLst>
              <a:ext uri="{FF2B5EF4-FFF2-40B4-BE49-F238E27FC236}">
                <a16:creationId xmlns:a16="http://schemas.microsoft.com/office/drawing/2014/main" xmlns="" id="{00000000-0008-0000-0D00-0000D9000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xmlns="" id="{00000000-0008-0000-0D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16</xdr:col>
      <xdr:colOff>752475</xdr:colOff>
      <xdr:row>3</xdr:row>
      <xdr:rowOff>0</xdr:rowOff>
    </xdr:to>
    <xdr:grpSp>
      <xdr:nvGrpSpPr>
        <xdr:cNvPr id="66776" name="Group 4">
          <a:hlinkClick xmlns:r="http://schemas.openxmlformats.org/officeDocument/2006/relationships" r:id="rId1" tooltip="Click for Bid Form"/>
          <a:extLst>
            <a:ext uri="{FF2B5EF4-FFF2-40B4-BE49-F238E27FC236}">
              <a16:creationId xmlns:a16="http://schemas.microsoft.com/office/drawing/2014/main" xmlns="" id="{00000000-0008-0000-0E00-0000D8040100}"/>
            </a:ext>
          </a:extLst>
        </xdr:cNvPr>
        <xdr:cNvGrpSpPr>
          <a:grpSpLocks/>
        </xdr:cNvGrpSpPr>
      </xdr:nvGrpSpPr>
      <xdr:grpSpPr bwMode="auto">
        <a:xfrm>
          <a:off x="9229725" y="0"/>
          <a:ext cx="1381125" cy="457200"/>
          <a:chOff x="784" y="2"/>
          <a:chExt cx="116" cy="73"/>
        </a:xfrm>
      </xdr:grpSpPr>
      <xdr:sp macro="" textlink="">
        <xdr:nvSpPr>
          <xdr:cNvPr id="66777" name="AutoShape 2">
            <a:extLst>
              <a:ext uri="{FF2B5EF4-FFF2-40B4-BE49-F238E27FC236}">
                <a16:creationId xmlns:a16="http://schemas.microsoft.com/office/drawing/2014/main" xmlns="" id="{00000000-0008-0000-0E00-0000D90401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xmlns="" id="{00000000-0008-0000-0E00-0000033C0000}"/>
              </a:ext>
            </a:extLst>
          </xdr:cNvPr>
          <xdr:cNvSpPr txBox="1">
            <a:spLocks noChangeArrowheads="1"/>
          </xdr:cNvSpPr>
        </xdr:nvSpPr>
        <xdr:spPr bwMode="auto">
          <a:xfrm>
            <a:off x="796" y="18"/>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xmlns=""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214480</xdr:colOff>
      <xdr:row>2</xdr:row>
      <xdr:rowOff>94020</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xmlns="" id="{00000000-0008-0000-1000-000002000000}"/>
            </a:ext>
          </a:extLst>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93345</xdr:colOff>
      <xdr:row>1</xdr:row>
      <xdr:rowOff>19050</xdr:rowOff>
    </xdr:from>
    <xdr:to>
      <xdr:col>7</xdr:col>
      <xdr:colOff>371761</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xmlns="" id="{00000000-0008-0000-11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67800" name="Group 5">
          <a:hlinkClick xmlns:r="http://schemas.openxmlformats.org/officeDocument/2006/relationships" r:id="rId1" tooltip="Back to Cover Page"/>
          <a:extLst>
            <a:ext uri="{FF2B5EF4-FFF2-40B4-BE49-F238E27FC236}">
              <a16:creationId xmlns:a16="http://schemas.microsoft.com/office/drawing/2014/main" xmlns="" id="{00000000-0008-0000-1200-0000D8080100}"/>
            </a:ext>
          </a:extLst>
        </xdr:cNvPr>
        <xdr:cNvGrpSpPr>
          <a:grpSpLocks/>
        </xdr:cNvGrpSpPr>
      </xdr:nvGrpSpPr>
      <xdr:grpSpPr bwMode="auto">
        <a:xfrm>
          <a:off x="7835900" y="47625"/>
          <a:ext cx="1113367" cy="921808"/>
          <a:chOff x="762" y="5"/>
          <a:chExt cx="116" cy="73"/>
        </a:xfrm>
      </xdr:grpSpPr>
      <xdr:sp macro="" textlink="">
        <xdr:nvSpPr>
          <xdr:cNvPr id="67801" name="AutoShape 2">
            <a:extLst>
              <a:ext uri="{FF2B5EF4-FFF2-40B4-BE49-F238E27FC236}">
                <a16:creationId xmlns:a16="http://schemas.microsoft.com/office/drawing/2014/main" xmlns="" id="{00000000-0008-0000-1200-0000D908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xmlns="" id="{00000000-0008-0000-1200-000003400000}"/>
              </a:ext>
            </a:extLst>
          </xdr:cNvPr>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3.bin"/><Relationship Id="rId13" Type="http://schemas.openxmlformats.org/officeDocument/2006/relationships/printerSettings" Target="../printerSettings/printerSettings48.bin"/><Relationship Id="rId18" Type="http://schemas.openxmlformats.org/officeDocument/2006/relationships/printerSettings" Target="../printerSettings/printerSettings53.bin"/><Relationship Id="rId26" Type="http://schemas.openxmlformats.org/officeDocument/2006/relationships/printerSettings" Target="../printerSettings/printerSettings61.bin"/><Relationship Id="rId3" Type="http://schemas.openxmlformats.org/officeDocument/2006/relationships/printerSettings" Target="../printerSettings/printerSettings38.bin"/><Relationship Id="rId21" Type="http://schemas.openxmlformats.org/officeDocument/2006/relationships/printerSettings" Target="../printerSettings/printerSettings56.bin"/><Relationship Id="rId34" Type="http://schemas.openxmlformats.org/officeDocument/2006/relationships/printerSettings" Target="../printerSettings/printerSettings69.bin"/><Relationship Id="rId7" Type="http://schemas.openxmlformats.org/officeDocument/2006/relationships/printerSettings" Target="../printerSettings/printerSettings42.bin"/><Relationship Id="rId12" Type="http://schemas.openxmlformats.org/officeDocument/2006/relationships/printerSettings" Target="../printerSettings/printerSettings47.bin"/><Relationship Id="rId17" Type="http://schemas.openxmlformats.org/officeDocument/2006/relationships/printerSettings" Target="../printerSettings/printerSettings52.bin"/><Relationship Id="rId25" Type="http://schemas.openxmlformats.org/officeDocument/2006/relationships/printerSettings" Target="../printerSettings/printerSettings60.bin"/><Relationship Id="rId33" Type="http://schemas.openxmlformats.org/officeDocument/2006/relationships/printerSettings" Target="../printerSettings/printerSettings68.bin"/><Relationship Id="rId2" Type="http://schemas.openxmlformats.org/officeDocument/2006/relationships/printerSettings" Target="../printerSettings/printerSettings37.bin"/><Relationship Id="rId16" Type="http://schemas.openxmlformats.org/officeDocument/2006/relationships/printerSettings" Target="../printerSettings/printerSettings51.bin"/><Relationship Id="rId20" Type="http://schemas.openxmlformats.org/officeDocument/2006/relationships/printerSettings" Target="../printerSettings/printerSettings55.bin"/><Relationship Id="rId29" Type="http://schemas.openxmlformats.org/officeDocument/2006/relationships/printerSettings" Target="../printerSettings/printerSettings64.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11" Type="http://schemas.openxmlformats.org/officeDocument/2006/relationships/printerSettings" Target="../printerSettings/printerSettings46.bin"/><Relationship Id="rId24" Type="http://schemas.openxmlformats.org/officeDocument/2006/relationships/printerSettings" Target="../printerSettings/printerSettings59.bin"/><Relationship Id="rId32" Type="http://schemas.openxmlformats.org/officeDocument/2006/relationships/printerSettings" Target="../printerSettings/printerSettings67.bin"/><Relationship Id="rId37" Type="http://schemas.openxmlformats.org/officeDocument/2006/relationships/drawing" Target="../drawings/drawing1.xml"/><Relationship Id="rId5" Type="http://schemas.openxmlformats.org/officeDocument/2006/relationships/printerSettings" Target="../printerSettings/printerSettings40.bin"/><Relationship Id="rId15" Type="http://schemas.openxmlformats.org/officeDocument/2006/relationships/printerSettings" Target="../printerSettings/printerSettings50.bin"/><Relationship Id="rId23" Type="http://schemas.openxmlformats.org/officeDocument/2006/relationships/printerSettings" Target="../printerSettings/printerSettings58.bin"/><Relationship Id="rId28" Type="http://schemas.openxmlformats.org/officeDocument/2006/relationships/printerSettings" Target="../printerSettings/printerSettings63.bin"/><Relationship Id="rId36" Type="http://schemas.openxmlformats.org/officeDocument/2006/relationships/printerSettings" Target="../printerSettings/printerSettings71.bin"/><Relationship Id="rId10" Type="http://schemas.openxmlformats.org/officeDocument/2006/relationships/printerSettings" Target="../printerSettings/printerSettings45.bin"/><Relationship Id="rId19" Type="http://schemas.openxmlformats.org/officeDocument/2006/relationships/printerSettings" Target="../printerSettings/printerSettings54.bin"/><Relationship Id="rId31" Type="http://schemas.openxmlformats.org/officeDocument/2006/relationships/printerSettings" Target="../printerSettings/printerSettings66.bin"/><Relationship Id="rId4" Type="http://schemas.openxmlformats.org/officeDocument/2006/relationships/printerSettings" Target="../printerSettings/printerSettings39.bin"/><Relationship Id="rId9" Type="http://schemas.openxmlformats.org/officeDocument/2006/relationships/printerSettings" Target="../printerSettings/printerSettings44.bin"/><Relationship Id="rId14" Type="http://schemas.openxmlformats.org/officeDocument/2006/relationships/printerSettings" Target="../printerSettings/printerSettings49.bin"/><Relationship Id="rId22" Type="http://schemas.openxmlformats.org/officeDocument/2006/relationships/printerSettings" Target="../printerSettings/printerSettings57.bin"/><Relationship Id="rId27" Type="http://schemas.openxmlformats.org/officeDocument/2006/relationships/printerSettings" Target="../printerSettings/printerSettings62.bin"/><Relationship Id="rId30" Type="http://schemas.openxmlformats.org/officeDocument/2006/relationships/printerSettings" Target="../printerSettings/printerSettings65.bin"/><Relationship Id="rId35" Type="http://schemas.openxmlformats.org/officeDocument/2006/relationships/printerSettings" Target="../printerSettings/printerSettings7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9.bin"/><Relationship Id="rId13" Type="http://schemas.openxmlformats.org/officeDocument/2006/relationships/printerSettings" Target="../printerSettings/printerSettings84.bin"/><Relationship Id="rId18" Type="http://schemas.openxmlformats.org/officeDocument/2006/relationships/printerSettings" Target="../printerSettings/printerSettings89.bin"/><Relationship Id="rId26" Type="http://schemas.openxmlformats.org/officeDocument/2006/relationships/printerSettings" Target="../printerSettings/printerSettings97.bin"/><Relationship Id="rId3" Type="http://schemas.openxmlformats.org/officeDocument/2006/relationships/printerSettings" Target="../printerSettings/printerSettings74.bin"/><Relationship Id="rId21" Type="http://schemas.openxmlformats.org/officeDocument/2006/relationships/printerSettings" Target="../printerSettings/printerSettings92.bin"/><Relationship Id="rId34" Type="http://schemas.openxmlformats.org/officeDocument/2006/relationships/printerSettings" Target="../printerSettings/printerSettings105.bin"/><Relationship Id="rId7" Type="http://schemas.openxmlformats.org/officeDocument/2006/relationships/printerSettings" Target="../printerSettings/printerSettings78.bin"/><Relationship Id="rId12" Type="http://schemas.openxmlformats.org/officeDocument/2006/relationships/printerSettings" Target="../printerSettings/printerSettings83.bin"/><Relationship Id="rId17" Type="http://schemas.openxmlformats.org/officeDocument/2006/relationships/printerSettings" Target="../printerSettings/printerSettings88.bin"/><Relationship Id="rId25" Type="http://schemas.openxmlformats.org/officeDocument/2006/relationships/printerSettings" Target="../printerSettings/printerSettings96.bin"/><Relationship Id="rId33" Type="http://schemas.openxmlformats.org/officeDocument/2006/relationships/printerSettings" Target="../printerSettings/printerSettings104.bin"/><Relationship Id="rId2" Type="http://schemas.openxmlformats.org/officeDocument/2006/relationships/printerSettings" Target="../printerSettings/printerSettings73.bin"/><Relationship Id="rId16" Type="http://schemas.openxmlformats.org/officeDocument/2006/relationships/printerSettings" Target="../printerSettings/printerSettings87.bin"/><Relationship Id="rId20" Type="http://schemas.openxmlformats.org/officeDocument/2006/relationships/printerSettings" Target="../printerSettings/printerSettings91.bin"/><Relationship Id="rId29" Type="http://schemas.openxmlformats.org/officeDocument/2006/relationships/printerSettings" Target="../printerSettings/printerSettings100.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11" Type="http://schemas.openxmlformats.org/officeDocument/2006/relationships/printerSettings" Target="../printerSettings/printerSettings82.bin"/><Relationship Id="rId24" Type="http://schemas.openxmlformats.org/officeDocument/2006/relationships/printerSettings" Target="../printerSettings/printerSettings95.bin"/><Relationship Id="rId32" Type="http://schemas.openxmlformats.org/officeDocument/2006/relationships/printerSettings" Target="../printerSettings/printerSettings103.bin"/><Relationship Id="rId5" Type="http://schemas.openxmlformats.org/officeDocument/2006/relationships/printerSettings" Target="../printerSettings/printerSettings76.bin"/><Relationship Id="rId15" Type="http://schemas.openxmlformats.org/officeDocument/2006/relationships/printerSettings" Target="../printerSettings/printerSettings86.bin"/><Relationship Id="rId23" Type="http://schemas.openxmlformats.org/officeDocument/2006/relationships/printerSettings" Target="../printerSettings/printerSettings94.bin"/><Relationship Id="rId28" Type="http://schemas.openxmlformats.org/officeDocument/2006/relationships/printerSettings" Target="../printerSettings/printerSettings99.bin"/><Relationship Id="rId36" Type="http://schemas.openxmlformats.org/officeDocument/2006/relationships/drawing" Target="../drawings/drawing2.xml"/><Relationship Id="rId10" Type="http://schemas.openxmlformats.org/officeDocument/2006/relationships/printerSettings" Target="../printerSettings/printerSettings81.bin"/><Relationship Id="rId19" Type="http://schemas.openxmlformats.org/officeDocument/2006/relationships/printerSettings" Target="../printerSettings/printerSettings90.bin"/><Relationship Id="rId31" Type="http://schemas.openxmlformats.org/officeDocument/2006/relationships/printerSettings" Target="../printerSettings/printerSettings102.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 Id="rId14" Type="http://schemas.openxmlformats.org/officeDocument/2006/relationships/printerSettings" Target="../printerSettings/printerSettings85.bin"/><Relationship Id="rId22" Type="http://schemas.openxmlformats.org/officeDocument/2006/relationships/printerSettings" Target="../printerSettings/printerSettings93.bin"/><Relationship Id="rId27" Type="http://schemas.openxmlformats.org/officeDocument/2006/relationships/printerSettings" Target="../printerSettings/printerSettings98.bin"/><Relationship Id="rId30" Type="http://schemas.openxmlformats.org/officeDocument/2006/relationships/printerSettings" Target="../printerSettings/printerSettings101.bin"/><Relationship Id="rId35" Type="http://schemas.openxmlformats.org/officeDocument/2006/relationships/printerSettings" Target="../printerSettings/printerSettings10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14.bin"/><Relationship Id="rId13" Type="http://schemas.openxmlformats.org/officeDocument/2006/relationships/printerSettings" Target="../printerSettings/printerSettings119.bin"/><Relationship Id="rId18" Type="http://schemas.openxmlformats.org/officeDocument/2006/relationships/printerSettings" Target="../printerSettings/printerSettings124.bin"/><Relationship Id="rId26" Type="http://schemas.openxmlformats.org/officeDocument/2006/relationships/printerSettings" Target="../printerSettings/printerSettings132.bin"/><Relationship Id="rId3" Type="http://schemas.openxmlformats.org/officeDocument/2006/relationships/printerSettings" Target="../printerSettings/printerSettings109.bin"/><Relationship Id="rId21" Type="http://schemas.openxmlformats.org/officeDocument/2006/relationships/printerSettings" Target="../printerSettings/printerSettings127.bin"/><Relationship Id="rId34" Type="http://schemas.openxmlformats.org/officeDocument/2006/relationships/printerSettings" Target="../printerSettings/printerSettings140.bin"/><Relationship Id="rId7" Type="http://schemas.openxmlformats.org/officeDocument/2006/relationships/printerSettings" Target="../printerSettings/printerSettings113.bin"/><Relationship Id="rId12" Type="http://schemas.openxmlformats.org/officeDocument/2006/relationships/printerSettings" Target="../printerSettings/printerSettings118.bin"/><Relationship Id="rId17" Type="http://schemas.openxmlformats.org/officeDocument/2006/relationships/printerSettings" Target="../printerSettings/printerSettings123.bin"/><Relationship Id="rId25" Type="http://schemas.openxmlformats.org/officeDocument/2006/relationships/printerSettings" Target="../printerSettings/printerSettings131.bin"/><Relationship Id="rId33" Type="http://schemas.openxmlformats.org/officeDocument/2006/relationships/printerSettings" Target="../printerSettings/printerSettings139.bin"/><Relationship Id="rId2" Type="http://schemas.openxmlformats.org/officeDocument/2006/relationships/printerSettings" Target="../printerSettings/printerSettings108.bin"/><Relationship Id="rId16" Type="http://schemas.openxmlformats.org/officeDocument/2006/relationships/printerSettings" Target="../printerSettings/printerSettings122.bin"/><Relationship Id="rId20" Type="http://schemas.openxmlformats.org/officeDocument/2006/relationships/printerSettings" Target="../printerSettings/printerSettings126.bin"/><Relationship Id="rId29" Type="http://schemas.openxmlformats.org/officeDocument/2006/relationships/printerSettings" Target="../printerSettings/printerSettings135.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11" Type="http://schemas.openxmlformats.org/officeDocument/2006/relationships/printerSettings" Target="../printerSettings/printerSettings117.bin"/><Relationship Id="rId24" Type="http://schemas.openxmlformats.org/officeDocument/2006/relationships/printerSettings" Target="../printerSettings/printerSettings130.bin"/><Relationship Id="rId32" Type="http://schemas.openxmlformats.org/officeDocument/2006/relationships/printerSettings" Target="../printerSettings/printerSettings138.bin"/><Relationship Id="rId37" Type="http://schemas.openxmlformats.org/officeDocument/2006/relationships/drawing" Target="../drawings/drawing3.xml"/><Relationship Id="rId5" Type="http://schemas.openxmlformats.org/officeDocument/2006/relationships/printerSettings" Target="../printerSettings/printerSettings111.bin"/><Relationship Id="rId15" Type="http://schemas.openxmlformats.org/officeDocument/2006/relationships/printerSettings" Target="../printerSettings/printerSettings121.bin"/><Relationship Id="rId23" Type="http://schemas.openxmlformats.org/officeDocument/2006/relationships/printerSettings" Target="../printerSettings/printerSettings129.bin"/><Relationship Id="rId28" Type="http://schemas.openxmlformats.org/officeDocument/2006/relationships/printerSettings" Target="../printerSettings/printerSettings134.bin"/><Relationship Id="rId36" Type="http://schemas.openxmlformats.org/officeDocument/2006/relationships/printerSettings" Target="../printerSettings/printerSettings142.bin"/><Relationship Id="rId10" Type="http://schemas.openxmlformats.org/officeDocument/2006/relationships/printerSettings" Target="../printerSettings/printerSettings116.bin"/><Relationship Id="rId19" Type="http://schemas.openxmlformats.org/officeDocument/2006/relationships/printerSettings" Target="../printerSettings/printerSettings125.bin"/><Relationship Id="rId31" Type="http://schemas.openxmlformats.org/officeDocument/2006/relationships/printerSettings" Target="../printerSettings/printerSettings137.bin"/><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 Id="rId14" Type="http://schemas.openxmlformats.org/officeDocument/2006/relationships/printerSettings" Target="../printerSettings/printerSettings120.bin"/><Relationship Id="rId22" Type="http://schemas.openxmlformats.org/officeDocument/2006/relationships/printerSettings" Target="../printerSettings/printerSettings128.bin"/><Relationship Id="rId27" Type="http://schemas.openxmlformats.org/officeDocument/2006/relationships/printerSettings" Target="../printerSettings/printerSettings133.bin"/><Relationship Id="rId30" Type="http://schemas.openxmlformats.org/officeDocument/2006/relationships/printerSettings" Target="../printerSettings/printerSettings136.bin"/><Relationship Id="rId35" Type="http://schemas.openxmlformats.org/officeDocument/2006/relationships/printerSettings" Target="../printerSettings/printerSettings14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18" Type="http://schemas.openxmlformats.org/officeDocument/2006/relationships/printerSettings" Target="../printerSettings/printerSettings160.bin"/><Relationship Id="rId26" Type="http://schemas.openxmlformats.org/officeDocument/2006/relationships/printerSettings" Target="../printerSettings/printerSettings168.bin"/><Relationship Id="rId3" Type="http://schemas.openxmlformats.org/officeDocument/2006/relationships/printerSettings" Target="../printerSettings/printerSettings145.bin"/><Relationship Id="rId21" Type="http://schemas.openxmlformats.org/officeDocument/2006/relationships/printerSettings" Target="../printerSettings/printerSettings163.bin"/><Relationship Id="rId34" Type="http://schemas.openxmlformats.org/officeDocument/2006/relationships/printerSettings" Target="../printerSettings/printerSettings176.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17" Type="http://schemas.openxmlformats.org/officeDocument/2006/relationships/printerSettings" Target="../printerSettings/printerSettings159.bin"/><Relationship Id="rId25" Type="http://schemas.openxmlformats.org/officeDocument/2006/relationships/printerSettings" Target="../printerSettings/printerSettings167.bin"/><Relationship Id="rId33" Type="http://schemas.openxmlformats.org/officeDocument/2006/relationships/printerSettings" Target="../printerSettings/printerSettings175.bin"/><Relationship Id="rId2" Type="http://schemas.openxmlformats.org/officeDocument/2006/relationships/printerSettings" Target="../printerSettings/printerSettings144.bin"/><Relationship Id="rId16" Type="http://schemas.openxmlformats.org/officeDocument/2006/relationships/printerSettings" Target="../printerSettings/printerSettings158.bin"/><Relationship Id="rId20" Type="http://schemas.openxmlformats.org/officeDocument/2006/relationships/printerSettings" Target="../printerSettings/printerSettings162.bin"/><Relationship Id="rId29" Type="http://schemas.openxmlformats.org/officeDocument/2006/relationships/printerSettings" Target="../printerSettings/printerSettings171.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24" Type="http://schemas.openxmlformats.org/officeDocument/2006/relationships/printerSettings" Target="../printerSettings/printerSettings166.bin"/><Relationship Id="rId32" Type="http://schemas.openxmlformats.org/officeDocument/2006/relationships/printerSettings" Target="../printerSettings/printerSettings174.bin"/><Relationship Id="rId5" Type="http://schemas.openxmlformats.org/officeDocument/2006/relationships/printerSettings" Target="../printerSettings/printerSettings147.bin"/><Relationship Id="rId15" Type="http://schemas.openxmlformats.org/officeDocument/2006/relationships/printerSettings" Target="../printerSettings/printerSettings157.bin"/><Relationship Id="rId23" Type="http://schemas.openxmlformats.org/officeDocument/2006/relationships/printerSettings" Target="../printerSettings/printerSettings165.bin"/><Relationship Id="rId28" Type="http://schemas.openxmlformats.org/officeDocument/2006/relationships/printerSettings" Target="../printerSettings/printerSettings170.bin"/><Relationship Id="rId10" Type="http://schemas.openxmlformats.org/officeDocument/2006/relationships/printerSettings" Target="../printerSettings/printerSettings152.bin"/><Relationship Id="rId19" Type="http://schemas.openxmlformats.org/officeDocument/2006/relationships/printerSettings" Target="../printerSettings/printerSettings161.bin"/><Relationship Id="rId31" Type="http://schemas.openxmlformats.org/officeDocument/2006/relationships/printerSettings" Target="../printerSettings/printerSettings173.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printerSettings" Target="../printerSettings/printerSettings156.bin"/><Relationship Id="rId22" Type="http://schemas.openxmlformats.org/officeDocument/2006/relationships/printerSettings" Target="../printerSettings/printerSettings164.bin"/><Relationship Id="rId27" Type="http://schemas.openxmlformats.org/officeDocument/2006/relationships/printerSettings" Target="../printerSettings/printerSettings169.bin"/><Relationship Id="rId30" Type="http://schemas.openxmlformats.org/officeDocument/2006/relationships/printerSettings" Target="../printerSettings/printerSettings172.bin"/><Relationship Id="rId35" Type="http://schemas.openxmlformats.org/officeDocument/2006/relationships/printerSettings" Target="../printerSettings/printerSettings17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85.bin"/><Relationship Id="rId13" Type="http://schemas.openxmlformats.org/officeDocument/2006/relationships/printerSettings" Target="../printerSettings/printerSettings190.bin"/><Relationship Id="rId18" Type="http://schemas.openxmlformats.org/officeDocument/2006/relationships/printerSettings" Target="../printerSettings/printerSettings195.bin"/><Relationship Id="rId26" Type="http://schemas.openxmlformats.org/officeDocument/2006/relationships/printerSettings" Target="../printerSettings/printerSettings203.bin"/><Relationship Id="rId3" Type="http://schemas.openxmlformats.org/officeDocument/2006/relationships/printerSettings" Target="../printerSettings/printerSettings180.bin"/><Relationship Id="rId21" Type="http://schemas.openxmlformats.org/officeDocument/2006/relationships/printerSettings" Target="../printerSettings/printerSettings198.bin"/><Relationship Id="rId34" Type="http://schemas.openxmlformats.org/officeDocument/2006/relationships/printerSettings" Target="../printerSettings/printerSettings211.bin"/><Relationship Id="rId7" Type="http://schemas.openxmlformats.org/officeDocument/2006/relationships/printerSettings" Target="../printerSettings/printerSettings184.bin"/><Relationship Id="rId12" Type="http://schemas.openxmlformats.org/officeDocument/2006/relationships/printerSettings" Target="../printerSettings/printerSettings189.bin"/><Relationship Id="rId17" Type="http://schemas.openxmlformats.org/officeDocument/2006/relationships/printerSettings" Target="../printerSettings/printerSettings194.bin"/><Relationship Id="rId25" Type="http://schemas.openxmlformats.org/officeDocument/2006/relationships/printerSettings" Target="../printerSettings/printerSettings202.bin"/><Relationship Id="rId33" Type="http://schemas.openxmlformats.org/officeDocument/2006/relationships/printerSettings" Target="../printerSettings/printerSettings210.bin"/><Relationship Id="rId2" Type="http://schemas.openxmlformats.org/officeDocument/2006/relationships/printerSettings" Target="../printerSettings/printerSettings179.bin"/><Relationship Id="rId16" Type="http://schemas.openxmlformats.org/officeDocument/2006/relationships/printerSettings" Target="../printerSettings/printerSettings193.bin"/><Relationship Id="rId20" Type="http://schemas.openxmlformats.org/officeDocument/2006/relationships/printerSettings" Target="../printerSettings/printerSettings197.bin"/><Relationship Id="rId29" Type="http://schemas.openxmlformats.org/officeDocument/2006/relationships/printerSettings" Target="../printerSettings/printerSettings206.bin"/><Relationship Id="rId1" Type="http://schemas.openxmlformats.org/officeDocument/2006/relationships/printerSettings" Target="../printerSettings/printerSettings178.bin"/><Relationship Id="rId6" Type="http://schemas.openxmlformats.org/officeDocument/2006/relationships/printerSettings" Target="../printerSettings/printerSettings183.bin"/><Relationship Id="rId11" Type="http://schemas.openxmlformats.org/officeDocument/2006/relationships/printerSettings" Target="../printerSettings/printerSettings188.bin"/><Relationship Id="rId24" Type="http://schemas.openxmlformats.org/officeDocument/2006/relationships/printerSettings" Target="../printerSettings/printerSettings201.bin"/><Relationship Id="rId32" Type="http://schemas.openxmlformats.org/officeDocument/2006/relationships/printerSettings" Target="../printerSettings/printerSettings209.bin"/><Relationship Id="rId37" Type="http://schemas.openxmlformats.org/officeDocument/2006/relationships/drawing" Target="../drawings/drawing4.xml"/><Relationship Id="rId5" Type="http://schemas.openxmlformats.org/officeDocument/2006/relationships/printerSettings" Target="../printerSettings/printerSettings182.bin"/><Relationship Id="rId15" Type="http://schemas.openxmlformats.org/officeDocument/2006/relationships/printerSettings" Target="../printerSettings/printerSettings192.bin"/><Relationship Id="rId23" Type="http://schemas.openxmlformats.org/officeDocument/2006/relationships/printerSettings" Target="../printerSettings/printerSettings200.bin"/><Relationship Id="rId28" Type="http://schemas.openxmlformats.org/officeDocument/2006/relationships/printerSettings" Target="../printerSettings/printerSettings205.bin"/><Relationship Id="rId36" Type="http://schemas.openxmlformats.org/officeDocument/2006/relationships/printerSettings" Target="../printerSettings/printerSettings213.bin"/><Relationship Id="rId10" Type="http://schemas.openxmlformats.org/officeDocument/2006/relationships/printerSettings" Target="../printerSettings/printerSettings187.bin"/><Relationship Id="rId19" Type="http://schemas.openxmlformats.org/officeDocument/2006/relationships/printerSettings" Target="../printerSettings/printerSettings196.bin"/><Relationship Id="rId31" Type="http://schemas.openxmlformats.org/officeDocument/2006/relationships/printerSettings" Target="../printerSettings/printerSettings208.bin"/><Relationship Id="rId4" Type="http://schemas.openxmlformats.org/officeDocument/2006/relationships/printerSettings" Target="../printerSettings/printerSettings181.bin"/><Relationship Id="rId9" Type="http://schemas.openxmlformats.org/officeDocument/2006/relationships/printerSettings" Target="../printerSettings/printerSettings186.bin"/><Relationship Id="rId14" Type="http://schemas.openxmlformats.org/officeDocument/2006/relationships/printerSettings" Target="../printerSettings/printerSettings191.bin"/><Relationship Id="rId22" Type="http://schemas.openxmlformats.org/officeDocument/2006/relationships/printerSettings" Target="../printerSettings/printerSettings199.bin"/><Relationship Id="rId27" Type="http://schemas.openxmlformats.org/officeDocument/2006/relationships/printerSettings" Target="../printerSettings/printerSettings204.bin"/><Relationship Id="rId30" Type="http://schemas.openxmlformats.org/officeDocument/2006/relationships/printerSettings" Target="../printerSettings/printerSettings207.bin"/><Relationship Id="rId35" Type="http://schemas.openxmlformats.org/officeDocument/2006/relationships/printerSettings" Target="../printerSettings/printerSettings21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21.bin"/><Relationship Id="rId13" Type="http://schemas.openxmlformats.org/officeDocument/2006/relationships/printerSettings" Target="../printerSettings/printerSettings226.bin"/><Relationship Id="rId18" Type="http://schemas.openxmlformats.org/officeDocument/2006/relationships/printerSettings" Target="../printerSettings/printerSettings231.bin"/><Relationship Id="rId26" Type="http://schemas.openxmlformats.org/officeDocument/2006/relationships/printerSettings" Target="../printerSettings/printerSettings239.bin"/><Relationship Id="rId3" Type="http://schemas.openxmlformats.org/officeDocument/2006/relationships/printerSettings" Target="../printerSettings/printerSettings216.bin"/><Relationship Id="rId21" Type="http://schemas.openxmlformats.org/officeDocument/2006/relationships/printerSettings" Target="../printerSettings/printerSettings234.bin"/><Relationship Id="rId34" Type="http://schemas.openxmlformats.org/officeDocument/2006/relationships/printerSettings" Target="../printerSettings/printerSettings247.bin"/><Relationship Id="rId7" Type="http://schemas.openxmlformats.org/officeDocument/2006/relationships/printerSettings" Target="../printerSettings/printerSettings220.bin"/><Relationship Id="rId12" Type="http://schemas.openxmlformats.org/officeDocument/2006/relationships/printerSettings" Target="../printerSettings/printerSettings225.bin"/><Relationship Id="rId17" Type="http://schemas.openxmlformats.org/officeDocument/2006/relationships/printerSettings" Target="../printerSettings/printerSettings230.bin"/><Relationship Id="rId25" Type="http://schemas.openxmlformats.org/officeDocument/2006/relationships/printerSettings" Target="../printerSettings/printerSettings238.bin"/><Relationship Id="rId33" Type="http://schemas.openxmlformats.org/officeDocument/2006/relationships/printerSettings" Target="../printerSettings/printerSettings246.bin"/><Relationship Id="rId2" Type="http://schemas.openxmlformats.org/officeDocument/2006/relationships/printerSettings" Target="../printerSettings/printerSettings215.bin"/><Relationship Id="rId16" Type="http://schemas.openxmlformats.org/officeDocument/2006/relationships/printerSettings" Target="../printerSettings/printerSettings229.bin"/><Relationship Id="rId20" Type="http://schemas.openxmlformats.org/officeDocument/2006/relationships/printerSettings" Target="../printerSettings/printerSettings233.bin"/><Relationship Id="rId29" Type="http://schemas.openxmlformats.org/officeDocument/2006/relationships/printerSettings" Target="../printerSettings/printerSettings242.bin"/><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11" Type="http://schemas.openxmlformats.org/officeDocument/2006/relationships/printerSettings" Target="../printerSettings/printerSettings224.bin"/><Relationship Id="rId24" Type="http://schemas.openxmlformats.org/officeDocument/2006/relationships/printerSettings" Target="../printerSettings/printerSettings237.bin"/><Relationship Id="rId32" Type="http://schemas.openxmlformats.org/officeDocument/2006/relationships/printerSettings" Target="../printerSettings/printerSettings245.bin"/><Relationship Id="rId5" Type="http://schemas.openxmlformats.org/officeDocument/2006/relationships/printerSettings" Target="../printerSettings/printerSettings218.bin"/><Relationship Id="rId15" Type="http://schemas.openxmlformats.org/officeDocument/2006/relationships/printerSettings" Target="../printerSettings/printerSettings228.bin"/><Relationship Id="rId23" Type="http://schemas.openxmlformats.org/officeDocument/2006/relationships/printerSettings" Target="../printerSettings/printerSettings236.bin"/><Relationship Id="rId28" Type="http://schemas.openxmlformats.org/officeDocument/2006/relationships/printerSettings" Target="../printerSettings/printerSettings241.bin"/><Relationship Id="rId10" Type="http://schemas.openxmlformats.org/officeDocument/2006/relationships/printerSettings" Target="../printerSettings/printerSettings223.bin"/><Relationship Id="rId19" Type="http://schemas.openxmlformats.org/officeDocument/2006/relationships/printerSettings" Target="../printerSettings/printerSettings232.bin"/><Relationship Id="rId31" Type="http://schemas.openxmlformats.org/officeDocument/2006/relationships/printerSettings" Target="../printerSettings/printerSettings244.bin"/><Relationship Id="rId4" Type="http://schemas.openxmlformats.org/officeDocument/2006/relationships/printerSettings" Target="../printerSettings/printerSettings217.bin"/><Relationship Id="rId9" Type="http://schemas.openxmlformats.org/officeDocument/2006/relationships/printerSettings" Target="../printerSettings/printerSettings222.bin"/><Relationship Id="rId14" Type="http://schemas.openxmlformats.org/officeDocument/2006/relationships/printerSettings" Target="../printerSettings/printerSettings227.bin"/><Relationship Id="rId22" Type="http://schemas.openxmlformats.org/officeDocument/2006/relationships/printerSettings" Target="../printerSettings/printerSettings235.bin"/><Relationship Id="rId27" Type="http://schemas.openxmlformats.org/officeDocument/2006/relationships/printerSettings" Target="../printerSettings/printerSettings240.bin"/><Relationship Id="rId30" Type="http://schemas.openxmlformats.org/officeDocument/2006/relationships/printerSettings" Target="../printerSettings/printerSettings243.bin"/><Relationship Id="rId35" Type="http://schemas.openxmlformats.org/officeDocument/2006/relationships/printerSettings" Target="../printerSettings/printerSettings24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56.bin"/><Relationship Id="rId13" Type="http://schemas.openxmlformats.org/officeDocument/2006/relationships/printerSettings" Target="../printerSettings/printerSettings261.bin"/><Relationship Id="rId18" Type="http://schemas.openxmlformats.org/officeDocument/2006/relationships/printerSettings" Target="../printerSettings/printerSettings266.bin"/><Relationship Id="rId26" Type="http://schemas.openxmlformats.org/officeDocument/2006/relationships/printerSettings" Target="../printerSettings/printerSettings274.bin"/><Relationship Id="rId3" Type="http://schemas.openxmlformats.org/officeDocument/2006/relationships/printerSettings" Target="../printerSettings/printerSettings251.bin"/><Relationship Id="rId21" Type="http://schemas.openxmlformats.org/officeDocument/2006/relationships/printerSettings" Target="../printerSettings/printerSettings269.bin"/><Relationship Id="rId34" Type="http://schemas.openxmlformats.org/officeDocument/2006/relationships/printerSettings" Target="../printerSettings/printerSettings282.bin"/><Relationship Id="rId7" Type="http://schemas.openxmlformats.org/officeDocument/2006/relationships/printerSettings" Target="../printerSettings/printerSettings255.bin"/><Relationship Id="rId12" Type="http://schemas.openxmlformats.org/officeDocument/2006/relationships/printerSettings" Target="../printerSettings/printerSettings260.bin"/><Relationship Id="rId17" Type="http://schemas.openxmlformats.org/officeDocument/2006/relationships/printerSettings" Target="../printerSettings/printerSettings265.bin"/><Relationship Id="rId25" Type="http://schemas.openxmlformats.org/officeDocument/2006/relationships/printerSettings" Target="../printerSettings/printerSettings273.bin"/><Relationship Id="rId33" Type="http://schemas.openxmlformats.org/officeDocument/2006/relationships/printerSettings" Target="../printerSettings/printerSettings281.bin"/><Relationship Id="rId2" Type="http://schemas.openxmlformats.org/officeDocument/2006/relationships/printerSettings" Target="../printerSettings/printerSettings250.bin"/><Relationship Id="rId16" Type="http://schemas.openxmlformats.org/officeDocument/2006/relationships/printerSettings" Target="../printerSettings/printerSettings264.bin"/><Relationship Id="rId20" Type="http://schemas.openxmlformats.org/officeDocument/2006/relationships/printerSettings" Target="../printerSettings/printerSettings268.bin"/><Relationship Id="rId29" Type="http://schemas.openxmlformats.org/officeDocument/2006/relationships/printerSettings" Target="../printerSettings/printerSettings277.bin"/><Relationship Id="rId1" Type="http://schemas.openxmlformats.org/officeDocument/2006/relationships/printerSettings" Target="../printerSettings/printerSettings249.bin"/><Relationship Id="rId6" Type="http://schemas.openxmlformats.org/officeDocument/2006/relationships/printerSettings" Target="../printerSettings/printerSettings254.bin"/><Relationship Id="rId11" Type="http://schemas.openxmlformats.org/officeDocument/2006/relationships/printerSettings" Target="../printerSettings/printerSettings259.bin"/><Relationship Id="rId24" Type="http://schemas.openxmlformats.org/officeDocument/2006/relationships/printerSettings" Target="../printerSettings/printerSettings272.bin"/><Relationship Id="rId32" Type="http://schemas.openxmlformats.org/officeDocument/2006/relationships/printerSettings" Target="../printerSettings/printerSettings280.bin"/><Relationship Id="rId37" Type="http://schemas.openxmlformats.org/officeDocument/2006/relationships/drawing" Target="../drawings/drawing5.xml"/><Relationship Id="rId5" Type="http://schemas.openxmlformats.org/officeDocument/2006/relationships/printerSettings" Target="../printerSettings/printerSettings253.bin"/><Relationship Id="rId15" Type="http://schemas.openxmlformats.org/officeDocument/2006/relationships/printerSettings" Target="../printerSettings/printerSettings263.bin"/><Relationship Id="rId23" Type="http://schemas.openxmlformats.org/officeDocument/2006/relationships/printerSettings" Target="../printerSettings/printerSettings271.bin"/><Relationship Id="rId28" Type="http://schemas.openxmlformats.org/officeDocument/2006/relationships/printerSettings" Target="../printerSettings/printerSettings276.bin"/><Relationship Id="rId36" Type="http://schemas.openxmlformats.org/officeDocument/2006/relationships/printerSettings" Target="../printerSettings/printerSettings284.bin"/><Relationship Id="rId10" Type="http://schemas.openxmlformats.org/officeDocument/2006/relationships/printerSettings" Target="../printerSettings/printerSettings258.bin"/><Relationship Id="rId19" Type="http://schemas.openxmlformats.org/officeDocument/2006/relationships/printerSettings" Target="../printerSettings/printerSettings267.bin"/><Relationship Id="rId31" Type="http://schemas.openxmlformats.org/officeDocument/2006/relationships/printerSettings" Target="../printerSettings/printerSettings279.bin"/><Relationship Id="rId4" Type="http://schemas.openxmlformats.org/officeDocument/2006/relationships/printerSettings" Target="../printerSettings/printerSettings252.bin"/><Relationship Id="rId9" Type="http://schemas.openxmlformats.org/officeDocument/2006/relationships/printerSettings" Target="../printerSettings/printerSettings257.bin"/><Relationship Id="rId14" Type="http://schemas.openxmlformats.org/officeDocument/2006/relationships/printerSettings" Target="../printerSettings/printerSettings262.bin"/><Relationship Id="rId22" Type="http://schemas.openxmlformats.org/officeDocument/2006/relationships/printerSettings" Target="../printerSettings/printerSettings270.bin"/><Relationship Id="rId27" Type="http://schemas.openxmlformats.org/officeDocument/2006/relationships/printerSettings" Target="../printerSettings/printerSettings275.bin"/><Relationship Id="rId30" Type="http://schemas.openxmlformats.org/officeDocument/2006/relationships/printerSettings" Target="../printerSettings/printerSettings278.bin"/><Relationship Id="rId35" Type="http://schemas.openxmlformats.org/officeDocument/2006/relationships/printerSettings" Target="../printerSettings/printerSettings28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92.bin"/><Relationship Id="rId13" Type="http://schemas.openxmlformats.org/officeDocument/2006/relationships/printerSettings" Target="../printerSettings/printerSettings297.bin"/><Relationship Id="rId18" Type="http://schemas.openxmlformats.org/officeDocument/2006/relationships/printerSettings" Target="../printerSettings/printerSettings302.bin"/><Relationship Id="rId26" Type="http://schemas.openxmlformats.org/officeDocument/2006/relationships/printerSettings" Target="../printerSettings/printerSettings310.bin"/><Relationship Id="rId3" Type="http://schemas.openxmlformats.org/officeDocument/2006/relationships/printerSettings" Target="../printerSettings/printerSettings287.bin"/><Relationship Id="rId21" Type="http://schemas.openxmlformats.org/officeDocument/2006/relationships/printerSettings" Target="../printerSettings/printerSettings305.bin"/><Relationship Id="rId34" Type="http://schemas.openxmlformats.org/officeDocument/2006/relationships/printerSettings" Target="../printerSettings/printerSettings318.bin"/><Relationship Id="rId7" Type="http://schemas.openxmlformats.org/officeDocument/2006/relationships/printerSettings" Target="../printerSettings/printerSettings291.bin"/><Relationship Id="rId12" Type="http://schemas.openxmlformats.org/officeDocument/2006/relationships/printerSettings" Target="../printerSettings/printerSettings296.bin"/><Relationship Id="rId17" Type="http://schemas.openxmlformats.org/officeDocument/2006/relationships/printerSettings" Target="../printerSettings/printerSettings301.bin"/><Relationship Id="rId25" Type="http://schemas.openxmlformats.org/officeDocument/2006/relationships/printerSettings" Target="../printerSettings/printerSettings309.bin"/><Relationship Id="rId33" Type="http://schemas.openxmlformats.org/officeDocument/2006/relationships/printerSettings" Target="../printerSettings/printerSettings317.bin"/><Relationship Id="rId2" Type="http://schemas.openxmlformats.org/officeDocument/2006/relationships/printerSettings" Target="../printerSettings/printerSettings286.bin"/><Relationship Id="rId16" Type="http://schemas.openxmlformats.org/officeDocument/2006/relationships/printerSettings" Target="../printerSettings/printerSettings300.bin"/><Relationship Id="rId20" Type="http://schemas.openxmlformats.org/officeDocument/2006/relationships/printerSettings" Target="../printerSettings/printerSettings304.bin"/><Relationship Id="rId29" Type="http://schemas.openxmlformats.org/officeDocument/2006/relationships/printerSettings" Target="../printerSettings/printerSettings313.bin"/><Relationship Id="rId1" Type="http://schemas.openxmlformats.org/officeDocument/2006/relationships/printerSettings" Target="../printerSettings/printerSettings285.bin"/><Relationship Id="rId6" Type="http://schemas.openxmlformats.org/officeDocument/2006/relationships/printerSettings" Target="../printerSettings/printerSettings290.bin"/><Relationship Id="rId11" Type="http://schemas.openxmlformats.org/officeDocument/2006/relationships/printerSettings" Target="../printerSettings/printerSettings295.bin"/><Relationship Id="rId24" Type="http://schemas.openxmlformats.org/officeDocument/2006/relationships/printerSettings" Target="../printerSettings/printerSettings308.bin"/><Relationship Id="rId32" Type="http://schemas.openxmlformats.org/officeDocument/2006/relationships/printerSettings" Target="../printerSettings/printerSettings316.bin"/><Relationship Id="rId5" Type="http://schemas.openxmlformats.org/officeDocument/2006/relationships/printerSettings" Target="../printerSettings/printerSettings289.bin"/><Relationship Id="rId15" Type="http://schemas.openxmlformats.org/officeDocument/2006/relationships/printerSettings" Target="../printerSettings/printerSettings299.bin"/><Relationship Id="rId23" Type="http://schemas.openxmlformats.org/officeDocument/2006/relationships/printerSettings" Target="../printerSettings/printerSettings307.bin"/><Relationship Id="rId28" Type="http://schemas.openxmlformats.org/officeDocument/2006/relationships/printerSettings" Target="../printerSettings/printerSettings312.bin"/><Relationship Id="rId36" Type="http://schemas.openxmlformats.org/officeDocument/2006/relationships/drawing" Target="../drawings/drawing6.xml"/><Relationship Id="rId10" Type="http://schemas.openxmlformats.org/officeDocument/2006/relationships/printerSettings" Target="../printerSettings/printerSettings294.bin"/><Relationship Id="rId19" Type="http://schemas.openxmlformats.org/officeDocument/2006/relationships/printerSettings" Target="../printerSettings/printerSettings303.bin"/><Relationship Id="rId31" Type="http://schemas.openxmlformats.org/officeDocument/2006/relationships/printerSettings" Target="../printerSettings/printerSettings315.bin"/><Relationship Id="rId4" Type="http://schemas.openxmlformats.org/officeDocument/2006/relationships/printerSettings" Target="../printerSettings/printerSettings288.bin"/><Relationship Id="rId9" Type="http://schemas.openxmlformats.org/officeDocument/2006/relationships/printerSettings" Target="../printerSettings/printerSettings293.bin"/><Relationship Id="rId14" Type="http://schemas.openxmlformats.org/officeDocument/2006/relationships/printerSettings" Target="../printerSettings/printerSettings298.bin"/><Relationship Id="rId22" Type="http://schemas.openxmlformats.org/officeDocument/2006/relationships/printerSettings" Target="../printerSettings/printerSettings306.bin"/><Relationship Id="rId27" Type="http://schemas.openxmlformats.org/officeDocument/2006/relationships/printerSettings" Target="../printerSettings/printerSettings311.bin"/><Relationship Id="rId30" Type="http://schemas.openxmlformats.org/officeDocument/2006/relationships/printerSettings" Target="../printerSettings/printerSettings314.bin"/><Relationship Id="rId35" Type="http://schemas.openxmlformats.org/officeDocument/2006/relationships/printerSettings" Target="../printerSettings/printerSettings31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27.bin"/><Relationship Id="rId13" Type="http://schemas.openxmlformats.org/officeDocument/2006/relationships/printerSettings" Target="../printerSettings/printerSettings332.bin"/><Relationship Id="rId18" Type="http://schemas.openxmlformats.org/officeDocument/2006/relationships/printerSettings" Target="../printerSettings/printerSettings337.bin"/><Relationship Id="rId26" Type="http://schemas.openxmlformats.org/officeDocument/2006/relationships/printerSettings" Target="../printerSettings/printerSettings345.bin"/><Relationship Id="rId3" Type="http://schemas.openxmlformats.org/officeDocument/2006/relationships/printerSettings" Target="../printerSettings/printerSettings322.bin"/><Relationship Id="rId21" Type="http://schemas.openxmlformats.org/officeDocument/2006/relationships/printerSettings" Target="../printerSettings/printerSettings340.bin"/><Relationship Id="rId34" Type="http://schemas.openxmlformats.org/officeDocument/2006/relationships/printerSettings" Target="../printerSettings/printerSettings353.bin"/><Relationship Id="rId7" Type="http://schemas.openxmlformats.org/officeDocument/2006/relationships/printerSettings" Target="../printerSettings/printerSettings326.bin"/><Relationship Id="rId12" Type="http://schemas.openxmlformats.org/officeDocument/2006/relationships/printerSettings" Target="../printerSettings/printerSettings331.bin"/><Relationship Id="rId17" Type="http://schemas.openxmlformats.org/officeDocument/2006/relationships/printerSettings" Target="../printerSettings/printerSettings336.bin"/><Relationship Id="rId25" Type="http://schemas.openxmlformats.org/officeDocument/2006/relationships/printerSettings" Target="../printerSettings/printerSettings344.bin"/><Relationship Id="rId33" Type="http://schemas.openxmlformats.org/officeDocument/2006/relationships/printerSettings" Target="../printerSettings/printerSettings352.bin"/><Relationship Id="rId2" Type="http://schemas.openxmlformats.org/officeDocument/2006/relationships/printerSettings" Target="../printerSettings/printerSettings321.bin"/><Relationship Id="rId16" Type="http://schemas.openxmlformats.org/officeDocument/2006/relationships/printerSettings" Target="../printerSettings/printerSettings335.bin"/><Relationship Id="rId20" Type="http://schemas.openxmlformats.org/officeDocument/2006/relationships/printerSettings" Target="../printerSettings/printerSettings339.bin"/><Relationship Id="rId29" Type="http://schemas.openxmlformats.org/officeDocument/2006/relationships/printerSettings" Target="../printerSettings/printerSettings348.bin"/><Relationship Id="rId1" Type="http://schemas.openxmlformats.org/officeDocument/2006/relationships/printerSettings" Target="../printerSettings/printerSettings320.bin"/><Relationship Id="rId6" Type="http://schemas.openxmlformats.org/officeDocument/2006/relationships/printerSettings" Target="../printerSettings/printerSettings325.bin"/><Relationship Id="rId11" Type="http://schemas.openxmlformats.org/officeDocument/2006/relationships/printerSettings" Target="../printerSettings/printerSettings330.bin"/><Relationship Id="rId24" Type="http://schemas.openxmlformats.org/officeDocument/2006/relationships/printerSettings" Target="../printerSettings/printerSettings343.bin"/><Relationship Id="rId32" Type="http://schemas.openxmlformats.org/officeDocument/2006/relationships/printerSettings" Target="../printerSettings/printerSettings351.bin"/><Relationship Id="rId37" Type="http://schemas.openxmlformats.org/officeDocument/2006/relationships/drawing" Target="../drawings/drawing7.xml"/><Relationship Id="rId5" Type="http://schemas.openxmlformats.org/officeDocument/2006/relationships/printerSettings" Target="../printerSettings/printerSettings324.bin"/><Relationship Id="rId15" Type="http://schemas.openxmlformats.org/officeDocument/2006/relationships/printerSettings" Target="../printerSettings/printerSettings334.bin"/><Relationship Id="rId23" Type="http://schemas.openxmlformats.org/officeDocument/2006/relationships/printerSettings" Target="../printerSettings/printerSettings342.bin"/><Relationship Id="rId28" Type="http://schemas.openxmlformats.org/officeDocument/2006/relationships/printerSettings" Target="../printerSettings/printerSettings347.bin"/><Relationship Id="rId36" Type="http://schemas.openxmlformats.org/officeDocument/2006/relationships/printerSettings" Target="../printerSettings/printerSettings355.bin"/><Relationship Id="rId10" Type="http://schemas.openxmlformats.org/officeDocument/2006/relationships/printerSettings" Target="../printerSettings/printerSettings329.bin"/><Relationship Id="rId19" Type="http://schemas.openxmlformats.org/officeDocument/2006/relationships/printerSettings" Target="../printerSettings/printerSettings338.bin"/><Relationship Id="rId31" Type="http://schemas.openxmlformats.org/officeDocument/2006/relationships/printerSettings" Target="../printerSettings/printerSettings350.bin"/><Relationship Id="rId4" Type="http://schemas.openxmlformats.org/officeDocument/2006/relationships/printerSettings" Target="../printerSettings/printerSettings323.bin"/><Relationship Id="rId9" Type="http://schemas.openxmlformats.org/officeDocument/2006/relationships/printerSettings" Target="../printerSettings/printerSettings328.bin"/><Relationship Id="rId14" Type="http://schemas.openxmlformats.org/officeDocument/2006/relationships/printerSettings" Target="../printerSettings/printerSettings333.bin"/><Relationship Id="rId22" Type="http://schemas.openxmlformats.org/officeDocument/2006/relationships/printerSettings" Target="../printerSettings/printerSettings341.bin"/><Relationship Id="rId27" Type="http://schemas.openxmlformats.org/officeDocument/2006/relationships/printerSettings" Target="../printerSettings/printerSettings346.bin"/><Relationship Id="rId30" Type="http://schemas.openxmlformats.org/officeDocument/2006/relationships/printerSettings" Target="../printerSettings/printerSettings349.bin"/><Relationship Id="rId35" Type="http://schemas.openxmlformats.org/officeDocument/2006/relationships/printerSettings" Target="../printerSettings/printerSettings35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63.bin"/><Relationship Id="rId13" Type="http://schemas.openxmlformats.org/officeDocument/2006/relationships/printerSettings" Target="../printerSettings/printerSettings368.bin"/><Relationship Id="rId18" Type="http://schemas.openxmlformats.org/officeDocument/2006/relationships/printerSettings" Target="../printerSettings/printerSettings373.bin"/><Relationship Id="rId26" Type="http://schemas.openxmlformats.org/officeDocument/2006/relationships/printerSettings" Target="../printerSettings/printerSettings381.bin"/><Relationship Id="rId3" Type="http://schemas.openxmlformats.org/officeDocument/2006/relationships/printerSettings" Target="../printerSettings/printerSettings358.bin"/><Relationship Id="rId21" Type="http://schemas.openxmlformats.org/officeDocument/2006/relationships/printerSettings" Target="../printerSettings/printerSettings376.bin"/><Relationship Id="rId34" Type="http://schemas.openxmlformats.org/officeDocument/2006/relationships/printerSettings" Target="../printerSettings/printerSettings389.bin"/><Relationship Id="rId7" Type="http://schemas.openxmlformats.org/officeDocument/2006/relationships/printerSettings" Target="../printerSettings/printerSettings362.bin"/><Relationship Id="rId12" Type="http://schemas.openxmlformats.org/officeDocument/2006/relationships/printerSettings" Target="../printerSettings/printerSettings367.bin"/><Relationship Id="rId17" Type="http://schemas.openxmlformats.org/officeDocument/2006/relationships/printerSettings" Target="../printerSettings/printerSettings372.bin"/><Relationship Id="rId25" Type="http://schemas.openxmlformats.org/officeDocument/2006/relationships/printerSettings" Target="../printerSettings/printerSettings380.bin"/><Relationship Id="rId33" Type="http://schemas.openxmlformats.org/officeDocument/2006/relationships/printerSettings" Target="../printerSettings/printerSettings388.bin"/><Relationship Id="rId2" Type="http://schemas.openxmlformats.org/officeDocument/2006/relationships/printerSettings" Target="../printerSettings/printerSettings357.bin"/><Relationship Id="rId16" Type="http://schemas.openxmlformats.org/officeDocument/2006/relationships/printerSettings" Target="../printerSettings/printerSettings371.bin"/><Relationship Id="rId20" Type="http://schemas.openxmlformats.org/officeDocument/2006/relationships/printerSettings" Target="../printerSettings/printerSettings375.bin"/><Relationship Id="rId29" Type="http://schemas.openxmlformats.org/officeDocument/2006/relationships/printerSettings" Target="../printerSettings/printerSettings384.bin"/><Relationship Id="rId1" Type="http://schemas.openxmlformats.org/officeDocument/2006/relationships/printerSettings" Target="../printerSettings/printerSettings356.bin"/><Relationship Id="rId6" Type="http://schemas.openxmlformats.org/officeDocument/2006/relationships/printerSettings" Target="../printerSettings/printerSettings361.bin"/><Relationship Id="rId11" Type="http://schemas.openxmlformats.org/officeDocument/2006/relationships/printerSettings" Target="../printerSettings/printerSettings366.bin"/><Relationship Id="rId24" Type="http://schemas.openxmlformats.org/officeDocument/2006/relationships/printerSettings" Target="../printerSettings/printerSettings379.bin"/><Relationship Id="rId32" Type="http://schemas.openxmlformats.org/officeDocument/2006/relationships/printerSettings" Target="../printerSettings/printerSettings387.bin"/><Relationship Id="rId5" Type="http://schemas.openxmlformats.org/officeDocument/2006/relationships/printerSettings" Target="../printerSettings/printerSettings360.bin"/><Relationship Id="rId15" Type="http://schemas.openxmlformats.org/officeDocument/2006/relationships/printerSettings" Target="../printerSettings/printerSettings370.bin"/><Relationship Id="rId23" Type="http://schemas.openxmlformats.org/officeDocument/2006/relationships/printerSettings" Target="../printerSettings/printerSettings378.bin"/><Relationship Id="rId28" Type="http://schemas.openxmlformats.org/officeDocument/2006/relationships/printerSettings" Target="../printerSettings/printerSettings383.bin"/><Relationship Id="rId36" Type="http://schemas.openxmlformats.org/officeDocument/2006/relationships/drawing" Target="../drawings/drawing8.xml"/><Relationship Id="rId10" Type="http://schemas.openxmlformats.org/officeDocument/2006/relationships/printerSettings" Target="../printerSettings/printerSettings365.bin"/><Relationship Id="rId19" Type="http://schemas.openxmlformats.org/officeDocument/2006/relationships/printerSettings" Target="../printerSettings/printerSettings374.bin"/><Relationship Id="rId31" Type="http://schemas.openxmlformats.org/officeDocument/2006/relationships/printerSettings" Target="../printerSettings/printerSettings386.bin"/><Relationship Id="rId4" Type="http://schemas.openxmlformats.org/officeDocument/2006/relationships/printerSettings" Target="../printerSettings/printerSettings359.bin"/><Relationship Id="rId9" Type="http://schemas.openxmlformats.org/officeDocument/2006/relationships/printerSettings" Target="../printerSettings/printerSettings364.bin"/><Relationship Id="rId14" Type="http://schemas.openxmlformats.org/officeDocument/2006/relationships/printerSettings" Target="../printerSettings/printerSettings369.bin"/><Relationship Id="rId22" Type="http://schemas.openxmlformats.org/officeDocument/2006/relationships/printerSettings" Target="../printerSettings/printerSettings377.bin"/><Relationship Id="rId27" Type="http://schemas.openxmlformats.org/officeDocument/2006/relationships/printerSettings" Target="../printerSettings/printerSettings382.bin"/><Relationship Id="rId30" Type="http://schemas.openxmlformats.org/officeDocument/2006/relationships/printerSettings" Target="../printerSettings/printerSettings385.bin"/><Relationship Id="rId35" Type="http://schemas.openxmlformats.org/officeDocument/2006/relationships/printerSettings" Target="../printerSettings/printerSettings39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98.bin"/><Relationship Id="rId13" Type="http://schemas.openxmlformats.org/officeDocument/2006/relationships/printerSettings" Target="../printerSettings/printerSettings403.bin"/><Relationship Id="rId18" Type="http://schemas.openxmlformats.org/officeDocument/2006/relationships/printerSettings" Target="../printerSettings/printerSettings408.bin"/><Relationship Id="rId26" Type="http://schemas.openxmlformats.org/officeDocument/2006/relationships/printerSettings" Target="../printerSettings/printerSettings416.bin"/><Relationship Id="rId3" Type="http://schemas.openxmlformats.org/officeDocument/2006/relationships/printerSettings" Target="../printerSettings/printerSettings393.bin"/><Relationship Id="rId21" Type="http://schemas.openxmlformats.org/officeDocument/2006/relationships/printerSettings" Target="../printerSettings/printerSettings411.bin"/><Relationship Id="rId34" Type="http://schemas.openxmlformats.org/officeDocument/2006/relationships/printerSettings" Target="../printerSettings/printerSettings424.bin"/><Relationship Id="rId7" Type="http://schemas.openxmlformats.org/officeDocument/2006/relationships/printerSettings" Target="../printerSettings/printerSettings397.bin"/><Relationship Id="rId12" Type="http://schemas.openxmlformats.org/officeDocument/2006/relationships/printerSettings" Target="../printerSettings/printerSettings402.bin"/><Relationship Id="rId17" Type="http://schemas.openxmlformats.org/officeDocument/2006/relationships/printerSettings" Target="../printerSettings/printerSettings407.bin"/><Relationship Id="rId25" Type="http://schemas.openxmlformats.org/officeDocument/2006/relationships/printerSettings" Target="../printerSettings/printerSettings415.bin"/><Relationship Id="rId33" Type="http://schemas.openxmlformats.org/officeDocument/2006/relationships/printerSettings" Target="../printerSettings/printerSettings423.bin"/><Relationship Id="rId2" Type="http://schemas.openxmlformats.org/officeDocument/2006/relationships/printerSettings" Target="../printerSettings/printerSettings392.bin"/><Relationship Id="rId16" Type="http://schemas.openxmlformats.org/officeDocument/2006/relationships/printerSettings" Target="../printerSettings/printerSettings406.bin"/><Relationship Id="rId20" Type="http://schemas.openxmlformats.org/officeDocument/2006/relationships/printerSettings" Target="../printerSettings/printerSettings410.bin"/><Relationship Id="rId29" Type="http://schemas.openxmlformats.org/officeDocument/2006/relationships/printerSettings" Target="../printerSettings/printerSettings419.bin"/><Relationship Id="rId1" Type="http://schemas.openxmlformats.org/officeDocument/2006/relationships/printerSettings" Target="../printerSettings/printerSettings391.bin"/><Relationship Id="rId6" Type="http://schemas.openxmlformats.org/officeDocument/2006/relationships/printerSettings" Target="../printerSettings/printerSettings396.bin"/><Relationship Id="rId11" Type="http://schemas.openxmlformats.org/officeDocument/2006/relationships/printerSettings" Target="../printerSettings/printerSettings401.bin"/><Relationship Id="rId24" Type="http://schemas.openxmlformats.org/officeDocument/2006/relationships/printerSettings" Target="../printerSettings/printerSettings414.bin"/><Relationship Id="rId32" Type="http://schemas.openxmlformats.org/officeDocument/2006/relationships/printerSettings" Target="../printerSettings/printerSettings422.bin"/><Relationship Id="rId5" Type="http://schemas.openxmlformats.org/officeDocument/2006/relationships/printerSettings" Target="../printerSettings/printerSettings395.bin"/><Relationship Id="rId15" Type="http://schemas.openxmlformats.org/officeDocument/2006/relationships/printerSettings" Target="../printerSettings/printerSettings405.bin"/><Relationship Id="rId23" Type="http://schemas.openxmlformats.org/officeDocument/2006/relationships/printerSettings" Target="../printerSettings/printerSettings413.bin"/><Relationship Id="rId28" Type="http://schemas.openxmlformats.org/officeDocument/2006/relationships/printerSettings" Target="../printerSettings/printerSettings418.bin"/><Relationship Id="rId36" Type="http://schemas.openxmlformats.org/officeDocument/2006/relationships/drawing" Target="../drawings/drawing9.xml"/><Relationship Id="rId10" Type="http://schemas.openxmlformats.org/officeDocument/2006/relationships/printerSettings" Target="../printerSettings/printerSettings400.bin"/><Relationship Id="rId19" Type="http://schemas.openxmlformats.org/officeDocument/2006/relationships/printerSettings" Target="../printerSettings/printerSettings409.bin"/><Relationship Id="rId31" Type="http://schemas.openxmlformats.org/officeDocument/2006/relationships/printerSettings" Target="../printerSettings/printerSettings421.bin"/><Relationship Id="rId4" Type="http://schemas.openxmlformats.org/officeDocument/2006/relationships/printerSettings" Target="../printerSettings/printerSettings394.bin"/><Relationship Id="rId9" Type="http://schemas.openxmlformats.org/officeDocument/2006/relationships/printerSettings" Target="../printerSettings/printerSettings399.bin"/><Relationship Id="rId14" Type="http://schemas.openxmlformats.org/officeDocument/2006/relationships/printerSettings" Target="../printerSettings/printerSettings404.bin"/><Relationship Id="rId22" Type="http://schemas.openxmlformats.org/officeDocument/2006/relationships/printerSettings" Target="../printerSettings/printerSettings412.bin"/><Relationship Id="rId27" Type="http://schemas.openxmlformats.org/officeDocument/2006/relationships/printerSettings" Target="../printerSettings/printerSettings417.bin"/><Relationship Id="rId30" Type="http://schemas.openxmlformats.org/officeDocument/2006/relationships/printerSettings" Target="../printerSettings/printerSettings420.bin"/><Relationship Id="rId35" Type="http://schemas.openxmlformats.org/officeDocument/2006/relationships/printerSettings" Target="../printerSettings/printerSettings42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433.bin"/><Relationship Id="rId13" Type="http://schemas.openxmlformats.org/officeDocument/2006/relationships/printerSettings" Target="../printerSettings/printerSettings438.bin"/><Relationship Id="rId18" Type="http://schemas.openxmlformats.org/officeDocument/2006/relationships/printerSettings" Target="../printerSettings/printerSettings443.bin"/><Relationship Id="rId26" Type="http://schemas.openxmlformats.org/officeDocument/2006/relationships/printerSettings" Target="../printerSettings/printerSettings451.bin"/><Relationship Id="rId3" Type="http://schemas.openxmlformats.org/officeDocument/2006/relationships/printerSettings" Target="../printerSettings/printerSettings428.bin"/><Relationship Id="rId21" Type="http://schemas.openxmlformats.org/officeDocument/2006/relationships/printerSettings" Target="../printerSettings/printerSettings446.bin"/><Relationship Id="rId34" Type="http://schemas.openxmlformats.org/officeDocument/2006/relationships/printerSettings" Target="../printerSettings/printerSettings459.bin"/><Relationship Id="rId7" Type="http://schemas.openxmlformats.org/officeDocument/2006/relationships/printerSettings" Target="../printerSettings/printerSettings432.bin"/><Relationship Id="rId12" Type="http://schemas.openxmlformats.org/officeDocument/2006/relationships/printerSettings" Target="../printerSettings/printerSettings437.bin"/><Relationship Id="rId17" Type="http://schemas.openxmlformats.org/officeDocument/2006/relationships/printerSettings" Target="../printerSettings/printerSettings442.bin"/><Relationship Id="rId25" Type="http://schemas.openxmlformats.org/officeDocument/2006/relationships/printerSettings" Target="../printerSettings/printerSettings450.bin"/><Relationship Id="rId33" Type="http://schemas.openxmlformats.org/officeDocument/2006/relationships/printerSettings" Target="../printerSettings/printerSettings458.bin"/><Relationship Id="rId2" Type="http://schemas.openxmlformats.org/officeDocument/2006/relationships/printerSettings" Target="../printerSettings/printerSettings427.bin"/><Relationship Id="rId16" Type="http://schemas.openxmlformats.org/officeDocument/2006/relationships/printerSettings" Target="../printerSettings/printerSettings441.bin"/><Relationship Id="rId20" Type="http://schemas.openxmlformats.org/officeDocument/2006/relationships/printerSettings" Target="../printerSettings/printerSettings445.bin"/><Relationship Id="rId29" Type="http://schemas.openxmlformats.org/officeDocument/2006/relationships/printerSettings" Target="../printerSettings/printerSettings454.bin"/><Relationship Id="rId1" Type="http://schemas.openxmlformats.org/officeDocument/2006/relationships/printerSettings" Target="../printerSettings/printerSettings426.bin"/><Relationship Id="rId6" Type="http://schemas.openxmlformats.org/officeDocument/2006/relationships/printerSettings" Target="../printerSettings/printerSettings431.bin"/><Relationship Id="rId11" Type="http://schemas.openxmlformats.org/officeDocument/2006/relationships/printerSettings" Target="../printerSettings/printerSettings436.bin"/><Relationship Id="rId24" Type="http://schemas.openxmlformats.org/officeDocument/2006/relationships/printerSettings" Target="../printerSettings/printerSettings449.bin"/><Relationship Id="rId32" Type="http://schemas.openxmlformats.org/officeDocument/2006/relationships/printerSettings" Target="../printerSettings/printerSettings457.bin"/><Relationship Id="rId5" Type="http://schemas.openxmlformats.org/officeDocument/2006/relationships/printerSettings" Target="../printerSettings/printerSettings430.bin"/><Relationship Id="rId15" Type="http://schemas.openxmlformats.org/officeDocument/2006/relationships/printerSettings" Target="../printerSettings/printerSettings440.bin"/><Relationship Id="rId23" Type="http://schemas.openxmlformats.org/officeDocument/2006/relationships/printerSettings" Target="../printerSettings/printerSettings448.bin"/><Relationship Id="rId28" Type="http://schemas.openxmlformats.org/officeDocument/2006/relationships/printerSettings" Target="../printerSettings/printerSettings453.bin"/><Relationship Id="rId36" Type="http://schemas.openxmlformats.org/officeDocument/2006/relationships/drawing" Target="../drawings/drawing10.xml"/><Relationship Id="rId10" Type="http://schemas.openxmlformats.org/officeDocument/2006/relationships/printerSettings" Target="../printerSettings/printerSettings435.bin"/><Relationship Id="rId19" Type="http://schemas.openxmlformats.org/officeDocument/2006/relationships/printerSettings" Target="../printerSettings/printerSettings444.bin"/><Relationship Id="rId31" Type="http://schemas.openxmlformats.org/officeDocument/2006/relationships/printerSettings" Target="../printerSettings/printerSettings456.bin"/><Relationship Id="rId4" Type="http://schemas.openxmlformats.org/officeDocument/2006/relationships/printerSettings" Target="../printerSettings/printerSettings429.bin"/><Relationship Id="rId9" Type="http://schemas.openxmlformats.org/officeDocument/2006/relationships/printerSettings" Target="../printerSettings/printerSettings434.bin"/><Relationship Id="rId14" Type="http://schemas.openxmlformats.org/officeDocument/2006/relationships/printerSettings" Target="../printerSettings/printerSettings439.bin"/><Relationship Id="rId22" Type="http://schemas.openxmlformats.org/officeDocument/2006/relationships/printerSettings" Target="../printerSettings/printerSettings447.bin"/><Relationship Id="rId27" Type="http://schemas.openxmlformats.org/officeDocument/2006/relationships/printerSettings" Target="../printerSettings/printerSettings452.bin"/><Relationship Id="rId30" Type="http://schemas.openxmlformats.org/officeDocument/2006/relationships/printerSettings" Target="../printerSettings/printerSettings455.bin"/><Relationship Id="rId35" Type="http://schemas.openxmlformats.org/officeDocument/2006/relationships/printerSettings" Target="../printerSettings/printerSettings46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468.bin"/><Relationship Id="rId13" Type="http://schemas.openxmlformats.org/officeDocument/2006/relationships/printerSettings" Target="../printerSettings/printerSettings473.bin"/><Relationship Id="rId18" Type="http://schemas.openxmlformats.org/officeDocument/2006/relationships/printerSettings" Target="../printerSettings/printerSettings478.bin"/><Relationship Id="rId26" Type="http://schemas.openxmlformats.org/officeDocument/2006/relationships/printerSettings" Target="../printerSettings/printerSettings486.bin"/><Relationship Id="rId3" Type="http://schemas.openxmlformats.org/officeDocument/2006/relationships/printerSettings" Target="../printerSettings/printerSettings463.bin"/><Relationship Id="rId21" Type="http://schemas.openxmlformats.org/officeDocument/2006/relationships/printerSettings" Target="../printerSettings/printerSettings481.bin"/><Relationship Id="rId34" Type="http://schemas.openxmlformats.org/officeDocument/2006/relationships/printerSettings" Target="../printerSettings/printerSettings494.bin"/><Relationship Id="rId7" Type="http://schemas.openxmlformats.org/officeDocument/2006/relationships/printerSettings" Target="../printerSettings/printerSettings467.bin"/><Relationship Id="rId12" Type="http://schemas.openxmlformats.org/officeDocument/2006/relationships/printerSettings" Target="../printerSettings/printerSettings472.bin"/><Relationship Id="rId17" Type="http://schemas.openxmlformats.org/officeDocument/2006/relationships/printerSettings" Target="../printerSettings/printerSettings477.bin"/><Relationship Id="rId25" Type="http://schemas.openxmlformats.org/officeDocument/2006/relationships/printerSettings" Target="../printerSettings/printerSettings485.bin"/><Relationship Id="rId33" Type="http://schemas.openxmlformats.org/officeDocument/2006/relationships/printerSettings" Target="../printerSettings/printerSettings493.bin"/><Relationship Id="rId2" Type="http://schemas.openxmlformats.org/officeDocument/2006/relationships/printerSettings" Target="../printerSettings/printerSettings462.bin"/><Relationship Id="rId16" Type="http://schemas.openxmlformats.org/officeDocument/2006/relationships/printerSettings" Target="../printerSettings/printerSettings476.bin"/><Relationship Id="rId20" Type="http://schemas.openxmlformats.org/officeDocument/2006/relationships/printerSettings" Target="../printerSettings/printerSettings480.bin"/><Relationship Id="rId29" Type="http://schemas.openxmlformats.org/officeDocument/2006/relationships/printerSettings" Target="../printerSettings/printerSettings489.bin"/><Relationship Id="rId1" Type="http://schemas.openxmlformats.org/officeDocument/2006/relationships/printerSettings" Target="../printerSettings/printerSettings461.bin"/><Relationship Id="rId6" Type="http://schemas.openxmlformats.org/officeDocument/2006/relationships/printerSettings" Target="../printerSettings/printerSettings466.bin"/><Relationship Id="rId11" Type="http://schemas.openxmlformats.org/officeDocument/2006/relationships/printerSettings" Target="../printerSettings/printerSettings471.bin"/><Relationship Id="rId24" Type="http://schemas.openxmlformats.org/officeDocument/2006/relationships/printerSettings" Target="../printerSettings/printerSettings484.bin"/><Relationship Id="rId32" Type="http://schemas.openxmlformats.org/officeDocument/2006/relationships/printerSettings" Target="../printerSettings/printerSettings492.bin"/><Relationship Id="rId5" Type="http://schemas.openxmlformats.org/officeDocument/2006/relationships/printerSettings" Target="../printerSettings/printerSettings465.bin"/><Relationship Id="rId15" Type="http://schemas.openxmlformats.org/officeDocument/2006/relationships/printerSettings" Target="../printerSettings/printerSettings475.bin"/><Relationship Id="rId23" Type="http://schemas.openxmlformats.org/officeDocument/2006/relationships/printerSettings" Target="../printerSettings/printerSettings483.bin"/><Relationship Id="rId28" Type="http://schemas.openxmlformats.org/officeDocument/2006/relationships/printerSettings" Target="../printerSettings/printerSettings488.bin"/><Relationship Id="rId36" Type="http://schemas.openxmlformats.org/officeDocument/2006/relationships/drawing" Target="../drawings/drawing11.xml"/><Relationship Id="rId10" Type="http://schemas.openxmlformats.org/officeDocument/2006/relationships/printerSettings" Target="../printerSettings/printerSettings470.bin"/><Relationship Id="rId19" Type="http://schemas.openxmlformats.org/officeDocument/2006/relationships/printerSettings" Target="../printerSettings/printerSettings479.bin"/><Relationship Id="rId31" Type="http://schemas.openxmlformats.org/officeDocument/2006/relationships/printerSettings" Target="../printerSettings/printerSettings491.bin"/><Relationship Id="rId4" Type="http://schemas.openxmlformats.org/officeDocument/2006/relationships/printerSettings" Target="../printerSettings/printerSettings464.bin"/><Relationship Id="rId9" Type="http://schemas.openxmlformats.org/officeDocument/2006/relationships/printerSettings" Target="../printerSettings/printerSettings469.bin"/><Relationship Id="rId14" Type="http://schemas.openxmlformats.org/officeDocument/2006/relationships/printerSettings" Target="../printerSettings/printerSettings474.bin"/><Relationship Id="rId22" Type="http://schemas.openxmlformats.org/officeDocument/2006/relationships/printerSettings" Target="../printerSettings/printerSettings482.bin"/><Relationship Id="rId27" Type="http://schemas.openxmlformats.org/officeDocument/2006/relationships/printerSettings" Target="../printerSettings/printerSettings487.bin"/><Relationship Id="rId30" Type="http://schemas.openxmlformats.org/officeDocument/2006/relationships/printerSettings" Target="../printerSettings/printerSettings490.bin"/><Relationship Id="rId35" Type="http://schemas.openxmlformats.org/officeDocument/2006/relationships/printerSettings" Target="../printerSettings/printerSettings495.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503.bin"/><Relationship Id="rId13" Type="http://schemas.openxmlformats.org/officeDocument/2006/relationships/printerSettings" Target="../printerSettings/printerSettings508.bin"/><Relationship Id="rId18" Type="http://schemas.openxmlformats.org/officeDocument/2006/relationships/printerSettings" Target="../printerSettings/printerSettings513.bin"/><Relationship Id="rId26" Type="http://schemas.openxmlformats.org/officeDocument/2006/relationships/printerSettings" Target="../printerSettings/printerSettings521.bin"/><Relationship Id="rId3" Type="http://schemas.openxmlformats.org/officeDocument/2006/relationships/printerSettings" Target="../printerSettings/printerSettings498.bin"/><Relationship Id="rId21" Type="http://schemas.openxmlformats.org/officeDocument/2006/relationships/printerSettings" Target="../printerSettings/printerSettings516.bin"/><Relationship Id="rId34" Type="http://schemas.openxmlformats.org/officeDocument/2006/relationships/printerSettings" Target="../printerSettings/printerSettings529.bin"/><Relationship Id="rId7" Type="http://schemas.openxmlformats.org/officeDocument/2006/relationships/printerSettings" Target="../printerSettings/printerSettings502.bin"/><Relationship Id="rId12" Type="http://schemas.openxmlformats.org/officeDocument/2006/relationships/printerSettings" Target="../printerSettings/printerSettings507.bin"/><Relationship Id="rId17" Type="http://schemas.openxmlformats.org/officeDocument/2006/relationships/printerSettings" Target="../printerSettings/printerSettings512.bin"/><Relationship Id="rId25" Type="http://schemas.openxmlformats.org/officeDocument/2006/relationships/printerSettings" Target="../printerSettings/printerSettings520.bin"/><Relationship Id="rId33" Type="http://schemas.openxmlformats.org/officeDocument/2006/relationships/printerSettings" Target="../printerSettings/printerSettings528.bin"/><Relationship Id="rId2" Type="http://schemas.openxmlformats.org/officeDocument/2006/relationships/printerSettings" Target="../printerSettings/printerSettings497.bin"/><Relationship Id="rId16" Type="http://schemas.openxmlformats.org/officeDocument/2006/relationships/printerSettings" Target="../printerSettings/printerSettings511.bin"/><Relationship Id="rId20" Type="http://schemas.openxmlformats.org/officeDocument/2006/relationships/printerSettings" Target="../printerSettings/printerSettings515.bin"/><Relationship Id="rId29" Type="http://schemas.openxmlformats.org/officeDocument/2006/relationships/printerSettings" Target="../printerSettings/printerSettings524.bin"/><Relationship Id="rId1" Type="http://schemas.openxmlformats.org/officeDocument/2006/relationships/printerSettings" Target="../printerSettings/printerSettings496.bin"/><Relationship Id="rId6" Type="http://schemas.openxmlformats.org/officeDocument/2006/relationships/printerSettings" Target="../printerSettings/printerSettings501.bin"/><Relationship Id="rId11" Type="http://schemas.openxmlformats.org/officeDocument/2006/relationships/printerSettings" Target="../printerSettings/printerSettings506.bin"/><Relationship Id="rId24" Type="http://schemas.openxmlformats.org/officeDocument/2006/relationships/printerSettings" Target="../printerSettings/printerSettings519.bin"/><Relationship Id="rId32" Type="http://schemas.openxmlformats.org/officeDocument/2006/relationships/printerSettings" Target="../printerSettings/printerSettings527.bin"/><Relationship Id="rId5" Type="http://schemas.openxmlformats.org/officeDocument/2006/relationships/printerSettings" Target="../printerSettings/printerSettings500.bin"/><Relationship Id="rId15" Type="http://schemas.openxmlformats.org/officeDocument/2006/relationships/printerSettings" Target="../printerSettings/printerSettings510.bin"/><Relationship Id="rId23" Type="http://schemas.openxmlformats.org/officeDocument/2006/relationships/printerSettings" Target="../printerSettings/printerSettings518.bin"/><Relationship Id="rId28" Type="http://schemas.openxmlformats.org/officeDocument/2006/relationships/printerSettings" Target="../printerSettings/printerSettings523.bin"/><Relationship Id="rId36" Type="http://schemas.openxmlformats.org/officeDocument/2006/relationships/drawing" Target="../drawings/drawing12.xml"/><Relationship Id="rId10" Type="http://schemas.openxmlformats.org/officeDocument/2006/relationships/printerSettings" Target="../printerSettings/printerSettings505.bin"/><Relationship Id="rId19" Type="http://schemas.openxmlformats.org/officeDocument/2006/relationships/printerSettings" Target="../printerSettings/printerSettings514.bin"/><Relationship Id="rId31" Type="http://schemas.openxmlformats.org/officeDocument/2006/relationships/printerSettings" Target="../printerSettings/printerSettings526.bin"/><Relationship Id="rId4" Type="http://schemas.openxmlformats.org/officeDocument/2006/relationships/printerSettings" Target="../printerSettings/printerSettings499.bin"/><Relationship Id="rId9" Type="http://schemas.openxmlformats.org/officeDocument/2006/relationships/printerSettings" Target="../printerSettings/printerSettings504.bin"/><Relationship Id="rId14" Type="http://schemas.openxmlformats.org/officeDocument/2006/relationships/printerSettings" Target="../printerSettings/printerSettings509.bin"/><Relationship Id="rId22" Type="http://schemas.openxmlformats.org/officeDocument/2006/relationships/printerSettings" Target="../printerSettings/printerSettings517.bin"/><Relationship Id="rId27" Type="http://schemas.openxmlformats.org/officeDocument/2006/relationships/printerSettings" Target="../printerSettings/printerSettings522.bin"/><Relationship Id="rId30" Type="http://schemas.openxmlformats.org/officeDocument/2006/relationships/printerSettings" Target="../printerSettings/printerSettings525.bin"/><Relationship Id="rId35" Type="http://schemas.openxmlformats.org/officeDocument/2006/relationships/printerSettings" Target="../printerSettings/printerSettings53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538.bin"/><Relationship Id="rId13" Type="http://schemas.openxmlformats.org/officeDocument/2006/relationships/printerSettings" Target="../printerSettings/printerSettings543.bin"/><Relationship Id="rId18" Type="http://schemas.openxmlformats.org/officeDocument/2006/relationships/printerSettings" Target="../printerSettings/printerSettings548.bin"/><Relationship Id="rId26" Type="http://schemas.openxmlformats.org/officeDocument/2006/relationships/printerSettings" Target="../printerSettings/printerSettings556.bin"/><Relationship Id="rId3" Type="http://schemas.openxmlformats.org/officeDocument/2006/relationships/printerSettings" Target="../printerSettings/printerSettings533.bin"/><Relationship Id="rId21" Type="http://schemas.openxmlformats.org/officeDocument/2006/relationships/printerSettings" Target="../printerSettings/printerSettings551.bin"/><Relationship Id="rId34" Type="http://schemas.openxmlformats.org/officeDocument/2006/relationships/printerSettings" Target="../printerSettings/printerSettings564.bin"/><Relationship Id="rId7" Type="http://schemas.openxmlformats.org/officeDocument/2006/relationships/printerSettings" Target="../printerSettings/printerSettings537.bin"/><Relationship Id="rId12" Type="http://schemas.openxmlformats.org/officeDocument/2006/relationships/printerSettings" Target="../printerSettings/printerSettings542.bin"/><Relationship Id="rId17" Type="http://schemas.openxmlformats.org/officeDocument/2006/relationships/printerSettings" Target="../printerSettings/printerSettings547.bin"/><Relationship Id="rId25" Type="http://schemas.openxmlformats.org/officeDocument/2006/relationships/printerSettings" Target="../printerSettings/printerSettings555.bin"/><Relationship Id="rId33" Type="http://schemas.openxmlformats.org/officeDocument/2006/relationships/printerSettings" Target="../printerSettings/printerSettings563.bin"/><Relationship Id="rId2" Type="http://schemas.openxmlformats.org/officeDocument/2006/relationships/printerSettings" Target="../printerSettings/printerSettings532.bin"/><Relationship Id="rId16" Type="http://schemas.openxmlformats.org/officeDocument/2006/relationships/printerSettings" Target="../printerSettings/printerSettings546.bin"/><Relationship Id="rId20" Type="http://schemas.openxmlformats.org/officeDocument/2006/relationships/printerSettings" Target="../printerSettings/printerSettings550.bin"/><Relationship Id="rId29" Type="http://schemas.openxmlformats.org/officeDocument/2006/relationships/printerSettings" Target="../printerSettings/printerSettings559.bin"/><Relationship Id="rId1" Type="http://schemas.openxmlformats.org/officeDocument/2006/relationships/printerSettings" Target="../printerSettings/printerSettings531.bin"/><Relationship Id="rId6" Type="http://schemas.openxmlformats.org/officeDocument/2006/relationships/printerSettings" Target="../printerSettings/printerSettings536.bin"/><Relationship Id="rId11" Type="http://schemas.openxmlformats.org/officeDocument/2006/relationships/printerSettings" Target="../printerSettings/printerSettings541.bin"/><Relationship Id="rId24" Type="http://schemas.openxmlformats.org/officeDocument/2006/relationships/printerSettings" Target="../printerSettings/printerSettings554.bin"/><Relationship Id="rId32" Type="http://schemas.openxmlformats.org/officeDocument/2006/relationships/printerSettings" Target="../printerSettings/printerSettings562.bin"/><Relationship Id="rId5" Type="http://schemas.openxmlformats.org/officeDocument/2006/relationships/printerSettings" Target="../printerSettings/printerSettings535.bin"/><Relationship Id="rId15" Type="http://schemas.openxmlformats.org/officeDocument/2006/relationships/printerSettings" Target="../printerSettings/printerSettings545.bin"/><Relationship Id="rId23" Type="http://schemas.openxmlformats.org/officeDocument/2006/relationships/printerSettings" Target="../printerSettings/printerSettings553.bin"/><Relationship Id="rId28" Type="http://schemas.openxmlformats.org/officeDocument/2006/relationships/printerSettings" Target="../printerSettings/printerSettings558.bin"/><Relationship Id="rId36" Type="http://schemas.openxmlformats.org/officeDocument/2006/relationships/drawing" Target="../drawings/drawing13.xml"/><Relationship Id="rId10" Type="http://schemas.openxmlformats.org/officeDocument/2006/relationships/printerSettings" Target="../printerSettings/printerSettings540.bin"/><Relationship Id="rId19" Type="http://schemas.openxmlformats.org/officeDocument/2006/relationships/printerSettings" Target="../printerSettings/printerSettings549.bin"/><Relationship Id="rId31" Type="http://schemas.openxmlformats.org/officeDocument/2006/relationships/printerSettings" Target="../printerSettings/printerSettings561.bin"/><Relationship Id="rId4" Type="http://schemas.openxmlformats.org/officeDocument/2006/relationships/printerSettings" Target="../printerSettings/printerSettings534.bin"/><Relationship Id="rId9" Type="http://schemas.openxmlformats.org/officeDocument/2006/relationships/printerSettings" Target="../printerSettings/printerSettings539.bin"/><Relationship Id="rId14" Type="http://schemas.openxmlformats.org/officeDocument/2006/relationships/printerSettings" Target="../printerSettings/printerSettings544.bin"/><Relationship Id="rId22" Type="http://schemas.openxmlformats.org/officeDocument/2006/relationships/printerSettings" Target="../printerSettings/printerSettings552.bin"/><Relationship Id="rId27" Type="http://schemas.openxmlformats.org/officeDocument/2006/relationships/printerSettings" Target="../printerSettings/printerSettings557.bin"/><Relationship Id="rId30" Type="http://schemas.openxmlformats.org/officeDocument/2006/relationships/printerSettings" Target="../printerSettings/printerSettings560.bin"/><Relationship Id="rId35" Type="http://schemas.openxmlformats.org/officeDocument/2006/relationships/printerSettings" Target="../printerSettings/printerSettings565.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573.bin"/><Relationship Id="rId13" Type="http://schemas.openxmlformats.org/officeDocument/2006/relationships/printerSettings" Target="../printerSettings/printerSettings578.bin"/><Relationship Id="rId18" Type="http://schemas.openxmlformats.org/officeDocument/2006/relationships/printerSettings" Target="../printerSettings/printerSettings583.bin"/><Relationship Id="rId26" Type="http://schemas.openxmlformats.org/officeDocument/2006/relationships/printerSettings" Target="../printerSettings/printerSettings591.bin"/><Relationship Id="rId3" Type="http://schemas.openxmlformats.org/officeDocument/2006/relationships/printerSettings" Target="../printerSettings/printerSettings568.bin"/><Relationship Id="rId21" Type="http://schemas.openxmlformats.org/officeDocument/2006/relationships/printerSettings" Target="../printerSettings/printerSettings586.bin"/><Relationship Id="rId34" Type="http://schemas.openxmlformats.org/officeDocument/2006/relationships/printerSettings" Target="../printerSettings/printerSettings599.bin"/><Relationship Id="rId7" Type="http://schemas.openxmlformats.org/officeDocument/2006/relationships/printerSettings" Target="../printerSettings/printerSettings572.bin"/><Relationship Id="rId12" Type="http://schemas.openxmlformats.org/officeDocument/2006/relationships/printerSettings" Target="../printerSettings/printerSettings577.bin"/><Relationship Id="rId17" Type="http://schemas.openxmlformats.org/officeDocument/2006/relationships/printerSettings" Target="../printerSettings/printerSettings582.bin"/><Relationship Id="rId25" Type="http://schemas.openxmlformats.org/officeDocument/2006/relationships/printerSettings" Target="../printerSettings/printerSettings590.bin"/><Relationship Id="rId33" Type="http://schemas.openxmlformats.org/officeDocument/2006/relationships/printerSettings" Target="../printerSettings/printerSettings598.bin"/><Relationship Id="rId2" Type="http://schemas.openxmlformats.org/officeDocument/2006/relationships/printerSettings" Target="../printerSettings/printerSettings567.bin"/><Relationship Id="rId16" Type="http://schemas.openxmlformats.org/officeDocument/2006/relationships/printerSettings" Target="../printerSettings/printerSettings581.bin"/><Relationship Id="rId20" Type="http://schemas.openxmlformats.org/officeDocument/2006/relationships/printerSettings" Target="../printerSettings/printerSettings585.bin"/><Relationship Id="rId29" Type="http://schemas.openxmlformats.org/officeDocument/2006/relationships/printerSettings" Target="../printerSettings/printerSettings594.bin"/><Relationship Id="rId1" Type="http://schemas.openxmlformats.org/officeDocument/2006/relationships/printerSettings" Target="../printerSettings/printerSettings566.bin"/><Relationship Id="rId6" Type="http://schemas.openxmlformats.org/officeDocument/2006/relationships/printerSettings" Target="../printerSettings/printerSettings571.bin"/><Relationship Id="rId11" Type="http://schemas.openxmlformats.org/officeDocument/2006/relationships/printerSettings" Target="../printerSettings/printerSettings576.bin"/><Relationship Id="rId24" Type="http://schemas.openxmlformats.org/officeDocument/2006/relationships/printerSettings" Target="../printerSettings/printerSettings589.bin"/><Relationship Id="rId32" Type="http://schemas.openxmlformats.org/officeDocument/2006/relationships/printerSettings" Target="../printerSettings/printerSettings597.bin"/><Relationship Id="rId5" Type="http://schemas.openxmlformats.org/officeDocument/2006/relationships/printerSettings" Target="../printerSettings/printerSettings570.bin"/><Relationship Id="rId15" Type="http://schemas.openxmlformats.org/officeDocument/2006/relationships/printerSettings" Target="../printerSettings/printerSettings580.bin"/><Relationship Id="rId23" Type="http://schemas.openxmlformats.org/officeDocument/2006/relationships/printerSettings" Target="../printerSettings/printerSettings588.bin"/><Relationship Id="rId28" Type="http://schemas.openxmlformats.org/officeDocument/2006/relationships/printerSettings" Target="../printerSettings/printerSettings593.bin"/><Relationship Id="rId36" Type="http://schemas.openxmlformats.org/officeDocument/2006/relationships/drawing" Target="../drawings/drawing14.xml"/><Relationship Id="rId10" Type="http://schemas.openxmlformats.org/officeDocument/2006/relationships/printerSettings" Target="../printerSettings/printerSettings575.bin"/><Relationship Id="rId19" Type="http://schemas.openxmlformats.org/officeDocument/2006/relationships/printerSettings" Target="../printerSettings/printerSettings584.bin"/><Relationship Id="rId31" Type="http://schemas.openxmlformats.org/officeDocument/2006/relationships/printerSettings" Target="../printerSettings/printerSettings596.bin"/><Relationship Id="rId4" Type="http://schemas.openxmlformats.org/officeDocument/2006/relationships/printerSettings" Target="../printerSettings/printerSettings569.bin"/><Relationship Id="rId9" Type="http://schemas.openxmlformats.org/officeDocument/2006/relationships/printerSettings" Target="../printerSettings/printerSettings574.bin"/><Relationship Id="rId14" Type="http://schemas.openxmlformats.org/officeDocument/2006/relationships/printerSettings" Target="../printerSettings/printerSettings579.bin"/><Relationship Id="rId22" Type="http://schemas.openxmlformats.org/officeDocument/2006/relationships/printerSettings" Target="../printerSettings/printerSettings587.bin"/><Relationship Id="rId27" Type="http://schemas.openxmlformats.org/officeDocument/2006/relationships/printerSettings" Target="../printerSettings/printerSettings592.bin"/><Relationship Id="rId30" Type="http://schemas.openxmlformats.org/officeDocument/2006/relationships/printerSettings" Target="../printerSettings/printerSettings595.bin"/><Relationship Id="rId35" Type="http://schemas.openxmlformats.org/officeDocument/2006/relationships/printerSettings" Target="../printerSettings/printerSettings60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608.bin"/><Relationship Id="rId13" Type="http://schemas.openxmlformats.org/officeDocument/2006/relationships/printerSettings" Target="../printerSettings/printerSettings613.bin"/><Relationship Id="rId18" Type="http://schemas.openxmlformats.org/officeDocument/2006/relationships/printerSettings" Target="../printerSettings/printerSettings618.bin"/><Relationship Id="rId26" Type="http://schemas.openxmlformats.org/officeDocument/2006/relationships/printerSettings" Target="../printerSettings/printerSettings626.bin"/><Relationship Id="rId3" Type="http://schemas.openxmlformats.org/officeDocument/2006/relationships/printerSettings" Target="../printerSettings/printerSettings603.bin"/><Relationship Id="rId21" Type="http://schemas.openxmlformats.org/officeDocument/2006/relationships/printerSettings" Target="../printerSettings/printerSettings621.bin"/><Relationship Id="rId7" Type="http://schemas.openxmlformats.org/officeDocument/2006/relationships/printerSettings" Target="../printerSettings/printerSettings607.bin"/><Relationship Id="rId12" Type="http://schemas.openxmlformats.org/officeDocument/2006/relationships/printerSettings" Target="../printerSettings/printerSettings612.bin"/><Relationship Id="rId17" Type="http://schemas.openxmlformats.org/officeDocument/2006/relationships/printerSettings" Target="../printerSettings/printerSettings617.bin"/><Relationship Id="rId25" Type="http://schemas.openxmlformats.org/officeDocument/2006/relationships/printerSettings" Target="../printerSettings/printerSettings625.bin"/><Relationship Id="rId2" Type="http://schemas.openxmlformats.org/officeDocument/2006/relationships/printerSettings" Target="../printerSettings/printerSettings602.bin"/><Relationship Id="rId16" Type="http://schemas.openxmlformats.org/officeDocument/2006/relationships/printerSettings" Target="../printerSettings/printerSettings616.bin"/><Relationship Id="rId20" Type="http://schemas.openxmlformats.org/officeDocument/2006/relationships/printerSettings" Target="../printerSettings/printerSettings620.bin"/><Relationship Id="rId29" Type="http://schemas.openxmlformats.org/officeDocument/2006/relationships/printerSettings" Target="../printerSettings/printerSettings629.bin"/><Relationship Id="rId1" Type="http://schemas.openxmlformats.org/officeDocument/2006/relationships/printerSettings" Target="../printerSettings/printerSettings601.bin"/><Relationship Id="rId6" Type="http://schemas.openxmlformats.org/officeDocument/2006/relationships/printerSettings" Target="../printerSettings/printerSettings606.bin"/><Relationship Id="rId11" Type="http://schemas.openxmlformats.org/officeDocument/2006/relationships/printerSettings" Target="../printerSettings/printerSettings611.bin"/><Relationship Id="rId24" Type="http://schemas.openxmlformats.org/officeDocument/2006/relationships/printerSettings" Target="../printerSettings/printerSettings624.bin"/><Relationship Id="rId32" Type="http://schemas.openxmlformats.org/officeDocument/2006/relationships/printerSettings" Target="../printerSettings/printerSettings632.bin"/><Relationship Id="rId5" Type="http://schemas.openxmlformats.org/officeDocument/2006/relationships/printerSettings" Target="../printerSettings/printerSettings605.bin"/><Relationship Id="rId15" Type="http://schemas.openxmlformats.org/officeDocument/2006/relationships/printerSettings" Target="../printerSettings/printerSettings615.bin"/><Relationship Id="rId23" Type="http://schemas.openxmlformats.org/officeDocument/2006/relationships/printerSettings" Target="../printerSettings/printerSettings623.bin"/><Relationship Id="rId28" Type="http://schemas.openxmlformats.org/officeDocument/2006/relationships/printerSettings" Target="../printerSettings/printerSettings628.bin"/><Relationship Id="rId10" Type="http://schemas.openxmlformats.org/officeDocument/2006/relationships/printerSettings" Target="../printerSettings/printerSettings610.bin"/><Relationship Id="rId19" Type="http://schemas.openxmlformats.org/officeDocument/2006/relationships/printerSettings" Target="../printerSettings/printerSettings619.bin"/><Relationship Id="rId31" Type="http://schemas.openxmlformats.org/officeDocument/2006/relationships/printerSettings" Target="../printerSettings/printerSettings631.bin"/><Relationship Id="rId4" Type="http://schemas.openxmlformats.org/officeDocument/2006/relationships/printerSettings" Target="../printerSettings/printerSettings604.bin"/><Relationship Id="rId9" Type="http://schemas.openxmlformats.org/officeDocument/2006/relationships/printerSettings" Target="../printerSettings/printerSettings609.bin"/><Relationship Id="rId14" Type="http://schemas.openxmlformats.org/officeDocument/2006/relationships/printerSettings" Target="../printerSettings/printerSettings614.bin"/><Relationship Id="rId22" Type="http://schemas.openxmlformats.org/officeDocument/2006/relationships/printerSettings" Target="../printerSettings/printerSettings622.bin"/><Relationship Id="rId27" Type="http://schemas.openxmlformats.org/officeDocument/2006/relationships/printerSettings" Target="../printerSettings/printerSettings627.bin"/><Relationship Id="rId30" Type="http://schemas.openxmlformats.org/officeDocument/2006/relationships/printerSettings" Target="../printerSettings/printerSettings63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640.bin"/><Relationship Id="rId13" Type="http://schemas.openxmlformats.org/officeDocument/2006/relationships/printerSettings" Target="../printerSettings/printerSettings645.bin"/><Relationship Id="rId18" Type="http://schemas.openxmlformats.org/officeDocument/2006/relationships/printerSettings" Target="../printerSettings/printerSettings650.bin"/><Relationship Id="rId26" Type="http://schemas.openxmlformats.org/officeDocument/2006/relationships/printerSettings" Target="../printerSettings/printerSettings658.bin"/><Relationship Id="rId3" Type="http://schemas.openxmlformats.org/officeDocument/2006/relationships/printerSettings" Target="../printerSettings/printerSettings635.bin"/><Relationship Id="rId21" Type="http://schemas.openxmlformats.org/officeDocument/2006/relationships/printerSettings" Target="../printerSettings/printerSettings653.bin"/><Relationship Id="rId7" Type="http://schemas.openxmlformats.org/officeDocument/2006/relationships/printerSettings" Target="../printerSettings/printerSettings639.bin"/><Relationship Id="rId12" Type="http://schemas.openxmlformats.org/officeDocument/2006/relationships/printerSettings" Target="../printerSettings/printerSettings644.bin"/><Relationship Id="rId17" Type="http://schemas.openxmlformats.org/officeDocument/2006/relationships/printerSettings" Target="../printerSettings/printerSettings649.bin"/><Relationship Id="rId25" Type="http://schemas.openxmlformats.org/officeDocument/2006/relationships/printerSettings" Target="../printerSettings/printerSettings657.bin"/><Relationship Id="rId2" Type="http://schemas.openxmlformats.org/officeDocument/2006/relationships/printerSettings" Target="../printerSettings/printerSettings634.bin"/><Relationship Id="rId16" Type="http://schemas.openxmlformats.org/officeDocument/2006/relationships/printerSettings" Target="../printerSettings/printerSettings648.bin"/><Relationship Id="rId20" Type="http://schemas.openxmlformats.org/officeDocument/2006/relationships/printerSettings" Target="../printerSettings/printerSettings652.bin"/><Relationship Id="rId29" Type="http://schemas.openxmlformats.org/officeDocument/2006/relationships/printerSettings" Target="../printerSettings/printerSettings661.bin"/><Relationship Id="rId1" Type="http://schemas.openxmlformats.org/officeDocument/2006/relationships/printerSettings" Target="../printerSettings/printerSettings633.bin"/><Relationship Id="rId6" Type="http://schemas.openxmlformats.org/officeDocument/2006/relationships/printerSettings" Target="../printerSettings/printerSettings638.bin"/><Relationship Id="rId11" Type="http://schemas.openxmlformats.org/officeDocument/2006/relationships/printerSettings" Target="../printerSettings/printerSettings643.bin"/><Relationship Id="rId24" Type="http://schemas.openxmlformats.org/officeDocument/2006/relationships/printerSettings" Target="../printerSettings/printerSettings656.bin"/><Relationship Id="rId32" Type="http://schemas.openxmlformats.org/officeDocument/2006/relationships/printerSettings" Target="../printerSettings/printerSettings664.bin"/><Relationship Id="rId5" Type="http://schemas.openxmlformats.org/officeDocument/2006/relationships/printerSettings" Target="../printerSettings/printerSettings637.bin"/><Relationship Id="rId15" Type="http://schemas.openxmlformats.org/officeDocument/2006/relationships/printerSettings" Target="../printerSettings/printerSettings647.bin"/><Relationship Id="rId23" Type="http://schemas.openxmlformats.org/officeDocument/2006/relationships/printerSettings" Target="../printerSettings/printerSettings655.bin"/><Relationship Id="rId28" Type="http://schemas.openxmlformats.org/officeDocument/2006/relationships/printerSettings" Target="../printerSettings/printerSettings660.bin"/><Relationship Id="rId10" Type="http://schemas.openxmlformats.org/officeDocument/2006/relationships/printerSettings" Target="../printerSettings/printerSettings642.bin"/><Relationship Id="rId19" Type="http://schemas.openxmlformats.org/officeDocument/2006/relationships/printerSettings" Target="../printerSettings/printerSettings651.bin"/><Relationship Id="rId31" Type="http://schemas.openxmlformats.org/officeDocument/2006/relationships/printerSettings" Target="../printerSettings/printerSettings663.bin"/><Relationship Id="rId4" Type="http://schemas.openxmlformats.org/officeDocument/2006/relationships/printerSettings" Target="../printerSettings/printerSettings636.bin"/><Relationship Id="rId9" Type="http://schemas.openxmlformats.org/officeDocument/2006/relationships/printerSettings" Target="../printerSettings/printerSettings641.bin"/><Relationship Id="rId14" Type="http://schemas.openxmlformats.org/officeDocument/2006/relationships/printerSettings" Target="../printerSettings/printerSettings646.bin"/><Relationship Id="rId22" Type="http://schemas.openxmlformats.org/officeDocument/2006/relationships/printerSettings" Target="../printerSettings/printerSettings654.bin"/><Relationship Id="rId27" Type="http://schemas.openxmlformats.org/officeDocument/2006/relationships/printerSettings" Target="../printerSettings/printerSettings659.bin"/><Relationship Id="rId30" Type="http://schemas.openxmlformats.org/officeDocument/2006/relationships/printerSettings" Target="../printerSettings/printerSettings662.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72.bin"/><Relationship Id="rId13" Type="http://schemas.openxmlformats.org/officeDocument/2006/relationships/printerSettings" Target="../printerSettings/printerSettings677.bin"/><Relationship Id="rId18" Type="http://schemas.openxmlformats.org/officeDocument/2006/relationships/printerSettings" Target="../printerSettings/printerSettings682.bin"/><Relationship Id="rId26" Type="http://schemas.openxmlformats.org/officeDocument/2006/relationships/printerSettings" Target="../printerSettings/printerSettings690.bin"/><Relationship Id="rId3" Type="http://schemas.openxmlformats.org/officeDocument/2006/relationships/printerSettings" Target="../printerSettings/printerSettings667.bin"/><Relationship Id="rId21" Type="http://schemas.openxmlformats.org/officeDocument/2006/relationships/printerSettings" Target="../printerSettings/printerSettings685.bin"/><Relationship Id="rId34" Type="http://schemas.openxmlformats.org/officeDocument/2006/relationships/printerSettings" Target="../printerSettings/printerSettings698.bin"/><Relationship Id="rId7" Type="http://schemas.openxmlformats.org/officeDocument/2006/relationships/printerSettings" Target="../printerSettings/printerSettings671.bin"/><Relationship Id="rId12" Type="http://schemas.openxmlformats.org/officeDocument/2006/relationships/printerSettings" Target="../printerSettings/printerSettings676.bin"/><Relationship Id="rId17" Type="http://schemas.openxmlformats.org/officeDocument/2006/relationships/printerSettings" Target="../printerSettings/printerSettings681.bin"/><Relationship Id="rId25" Type="http://schemas.openxmlformats.org/officeDocument/2006/relationships/printerSettings" Target="../printerSettings/printerSettings689.bin"/><Relationship Id="rId33" Type="http://schemas.openxmlformats.org/officeDocument/2006/relationships/printerSettings" Target="../printerSettings/printerSettings697.bin"/><Relationship Id="rId2" Type="http://schemas.openxmlformats.org/officeDocument/2006/relationships/printerSettings" Target="../printerSettings/printerSettings666.bin"/><Relationship Id="rId16" Type="http://schemas.openxmlformats.org/officeDocument/2006/relationships/printerSettings" Target="../printerSettings/printerSettings680.bin"/><Relationship Id="rId20" Type="http://schemas.openxmlformats.org/officeDocument/2006/relationships/printerSettings" Target="../printerSettings/printerSettings684.bin"/><Relationship Id="rId29" Type="http://schemas.openxmlformats.org/officeDocument/2006/relationships/printerSettings" Target="../printerSettings/printerSettings693.bin"/><Relationship Id="rId1" Type="http://schemas.openxmlformats.org/officeDocument/2006/relationships/printerSettings" Target="../printerSettings/printerSettings665.bin"/><Relationship Id="rId6" Type="http://schemas.openxmlformats.org/officeDocument/2006/relationships/printerSettings" Target="../printerSettings/printerSettings670.bin"/><Relationship Id="rId11" Type="http://schemas.openxmlformats.org/officeDocument/2006/relationships/printerSettings" Target="../printerSettings/printerSettings675.bin"/><Relationship Id="rId24" Type="http://schemas.openxmlformats.org/officeDocument/2006/relationships/printerSettings" Target="../printerSettings/printerSettings688.bin"/><Relationship Id="rId32" Type="http://schemas.openxmlformats.org/officeDocument/2006/relationships/printerSettings" Target="../printerSettings/printerSettings696.bin"/><Relationship Id="rId5" Type="http://schemas.openxmlformats.org/officeDocument/2006/relationships/printerSettings" Target="../printerSettings/printerSettings669.bin"/><Relationship Id="rId15" Type="http://schemas.openxmlformats.org/officeDocument/2006/relationships/printerSettings" Target="../printerSettings/printerSettings679.bin"/><Relationship Id="rId23" Type="http://schemas.openxmlformats.org/officeDocument/2006/relationships/printerSettings" Target="../printerSettings/printerSettings687.bin"/><Relationship Id="rId28" Type="http://schemas.openxmlformats.org/officeDocument/2006/relationships/printerSettings" Target="../printerSettings/printerSettings692.bin"/><Relationship Id="rId10" Type="http://schemas.openxmlformats.org/officeDocument/2006/relationships/printerSettings" Target="../printerSettings/printerSettings674.bin"/><Relationship Id="rId19" Type="http://schemas.openxmlformats.org/officeDocument/2006/relationships/printerSettings" Target="../printerSettings/printerSettings683.bin"/><Relationship Id="rId31" Type="http://schemas.openxmlformats.org/officeDocument/2006/relationships/printerSettings" Target="../printerSettings/printerSettings695.bin"/><Relationship Id="rId4" Type="http://schemas.openxmlformats.org/officeDocument/2006/relationships/printerSettings" Target="../printerSettings/printerSettings668.bin"/><Relationship Id="rId9" Type="http://schemas.openxmlformats.org/officeDocument/2006/relationships/printerSettings" Target="../printerSettings/printerSettings673.bin"/><Relationship Id="rId14" Type="http://schemas.openxmlformats.org/officeDocument/2006/relationships/printerSettings" Target="../printerSettings/printerSettings678.bin"/><Relationship Id="rId22" Type="http://schemas.openxmlformats.org/officeDocument/2006/relationships/printerSettings" Target="../printerSettings/printerSettings686.bin"/><Relationship Id="rId27" Type="http://schemas.openxmlformats.org/officeDocument/2006/relationships/printerSettings" Target="../printerSettings/printerSettings691.bin"/><Relationship Id="rId30" Type="http://schemas.openxmlformats.org/officeDocument/2006/relationships/printerSettings" Target="../printerSettings/printerSettings694.bin"/><Relationship Id="rId35" Type="http://schemas.openxmlformats.org/officeDocument/2006/relationships/printerSettings" Target="../printerSettings/printerSettings6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8"/>
  <sheetViews>
    <sheetView showGridLines="0" showRuler="0" view="pageBreakPreview" zoomScale="75" zoomScaleNormal="100" zoomScaleSheetLayoutView="75" workbookViewId="0">
      <selection activeCell="I9" sqref="I9"/>
    </sheetView>
  </sheetViews>
  <sheetFormatPr defaultColWidth="9" defaultRowHeight="16.5"/>
  <cols>
    <col min="1" max="1" width="3.5" style="268" customWidth="1"/>
    <col min="2" max="2" width="18" style="276" customWidth="1"/>
    <col min="3" max="3" width="6.625" style="276" customWidth="1"/>
    <col min="4" max="4" width="43.75" style="276" customWidth="1"/>
    <col min="5" max="5" width="11" style="276" customWidth="1"/>
    <col min="6" max="6" width="9" style="276"/>
    <col min="7" max="16384" width="9" style="270"/>
  </cols>
  <sheetData>
    <row r="1" spans="1:6">
      <c r="B1" s="269"/>
      <c r="C1" s="269"/>
      <c r="D1" s="269"/>
      <c r="E1" s="269"/>
      <c r="F1" s="269"/>
    </row>
    <row r="2" spans="1:6" ht="18.75">
      <c r="A2" s="532" t="s">
        <v>148</v>
      </c>
      <c r="B2" s="532"/>
      <c r="C2" s="532"/>
      <c r="D2" s="532"/>
      <c r="E2" s="532"/>
      <c r="F2" s="532"/>
    </row>
    <row r="3" spans="1:6">
      <c r="A3" s="536" t="s">
        <v>156</v>
      </c>
      <c r="B3" s="536"/>
      <c r="C3" s="536"/>
      <c r="D3" s="536"/>
      <c r="E3" s="536"/>
      <c r="F3" s="536"/>
    </row>
    <row r="4" spans="1:6">
      <c r="B4" s="272"/>
      <c r="C4" s="272"/>
      <c r="D4" s="272"/>
      <c r="E4" s="272"/>
      <c r="F4" s="272"/>
    </row>
    <row r="5" spans="1:6" ht="90" customHeight="1">
      <c r="A5" s="273">
        <v>1</v>
      </c>
      <c r="B5" s="274" t="s">
        <v>147</v>
      </c>
      <c r="C5" s="533" t="s">
        <v>416</v>
      </c>
      <c r="D5" s="534"/>
      <c r="E5" s="534"/>
      <c r="F5" s="535"/>
    </row>
    <row r="6" spans="1:6">
      <c r="A6" s="271"/>
      <c r="B6" s="275"/>
    </row>
    <row r="7" spans="1:6" ht="24.95" customHeight="1">
      <c r="A7" s="271">
        <v>2</v>
      </c>
      <c r="B7" s="275" t="s">
        <v>150</v>
      </c>
      <c r="C7" s="539" t="s">
        <v>410</v>
      </c>
      <c r="D7" s="540"/>
      <c r="E7" s="540"/>
      <c r="F7" s="541"/>
    </row>
    <row r="8" spans="1:6">
      <c r="A8" s="271"/>
      <c r="B8" s="275"/>
    </row>
    <row r="9" spans="1:6" ht="24.95" customHeight="1">
      <c r="A9" s="271">
        <v>3</v>
      </c>
      <c r="B9" s="275" t="s">
        <v>149</v>
      </c>
      <c r="C9" s="539" t="s">
        <v>411</v>
      </c>
      <c r="D9" s="540"/>
      <c r="E9" s="540"/>
      <c r="F9" s="541"/>
    </row>
    <row r="10" spans="1:6">
      <c r="A10" s="271"/>
      <c r="B10" s="275"/>
    </row>
    <row r="11" spans="1:6" ht="24.95" hidden="1" customHeight="1">
      <c r="A11" s="271">
        <v>4</v>
      </c>
      <c r="B11" s="275" t="s">
        <v>151</v>
      </c>
      <c r="C11" s="539" t="s">
        <v>299</v>
      </c>
      <c r="D11" s="540"/>
      <c r="E11" s="540"/>
      <c r="F11" s="541"/>
    </row>
    <row r="12" spans="1:6" ht="24.95" hidden="1" customHeight="1">
      <c r="A12" s="271">
        <v>5</v>
      </c>
      <c r="B12" s="275" t="s">
        <v>154</v>
      </c>
      <c r="C12" s="542">
        <v>6615</v>
      </c>
      <c r="D12" s="540"/>
      <c r="E12" s="540"/>
      <c r="F12" s="541"/>
    </row>
    <row r="13" spans="1:6">
      <c r="A13" s="271"/>
      <c r="B13" s="275"/>
    </row>
    <row r="14" spans="1:6" ht="24.95" customHeight="1">
      <c r="A14" s="271">
        <v>6</v>
      </c>
      <c r="B14" s="275" t="s">
        <v>152</v>
      </c>
      <c r="C14" s="537" t="s">
        <v>155</v>
      </c>
      <c r="D14" s="538"/>
      <c r="E14" s="277" t="s">
        <v>153</v>
      </c>
    </row>
    <row r="15" spans="1:6" ht="20.100000000000001" customHeight="1">
      <c r="C15" s="278"/>
      <c r="D15" s="279"/>
      <c r="E15" s="280">
        <v>1</v>
      </c>
    </row>
    <row r="16" spans="1:6" ht="20.100000000000001" customHeight="1">
      <c r="C16" s="281"/>
      <c r="D16" s="282"/>
      <c r="E16" s="283">
        <v>1</v>
      </c>
    </row>
    <row r="17" spans="3:5" ht="20.100000000000001" customHeight="1">
      <c r="C17" s="281"/>
      <c r="D17" s="282"/>
      <c r="E17" s="283">
        <v>1</v>
      </c>
    </row>
    <row r="18" spans="3:5" ht="20.100000000000001" customHeight="1">
      <c r="C18" s="284"/>
      <c r="D18" s="285"/>
      <c r="E18" s="286">
        <v>1</v>
      </c>
    </row>
  </sheetData>
  <customSheetViews>
    <customSheetView guid="{22581B22-4535-40E8-AE84-3A56DECE0C04}" scale="75" showPageBreaks="1" showGridLines="0" hiddenRows="1" state="hidden" view="pageBreakPreview" showRuler="0">
      <selection activeCell="C6" sqref="C6"/>
      <pageMargins left="0.5" right="0.5" top="1" bottom="1" header="0.5" footer="0.5"/>
      <pageSetup orientation="portrait" r:id="rId1"/>
      <headerFooter alignWithMargins="0"/>
    </customSheetView>
    <customSheetView guid="{01BD8524-9381-4704-9D50-6C848948AE22}" scale="75" showPageBreaks="1" showGridLines="0" hiddenRows="1" state="hidden" view="pageBreakPreview" showRuler="0">
      <selection activeCell="I9" sqref="I9"/>
      <pageMargins left="0.5" right="0.5" top="1" bottom="1" header="0.5" footer="0.5"/>
      <pageSetup orientation="portrait" r:id="rId2"/>
      <headerFooter alignWithMargins="0"/>
    </customSheetView>
    <customSheetView guid="{87981F99-33D2-48F3-9138-10E7D5F1DFD3}" scale="75" showPageBreaks="1" showGridLines="0" hiddenRows="1" state="hidden" view="pageBreakPreview" showRuler="0">
      <selection activeCell="J7" sqref="J7"/>
      <pageMargins left="0.5" right="0.5" top="1" bottom="1" header="0.5" footer="0.5"/>
      <pageSetup orientation="portrait" r:id="rId3"/>
      <headerFooter alignWithMargins="0"/>
    </customSheetView>
    <customSheetView guid="{2BA1F3A4-7362-4C75-9E02-FB6308B23F40}" scale="75" showPageBreaks="1" showGridLines="0" hiddenRows="1" state="hidden" view="pageBreakPreview" showRuler="0">
      <selection activeCell="I15" sqref="I15"/>
      <pageMargins left="0.5" right="0.5" top="1" bottom="1" header="0.5" footer="0.5"/>
      <pageSetup orientation="portrait" r:id="rId4"/>
      <headerFooter alignWithMargins="0"/>
    </customSheetView>
    <customSheetView guid="{88CDEBAE-8E08-4224-B529-C4120559940A}" scale="75" showPageBreaks="1" showGridLines="0" hiddenRows="1" state="hidden" view="pageBreakPreview" showRuler="0">
      <selection activeCell="C8" sqref="C8"/>
      <pageMargins left="0.5" right="0.5" top="1" bottom="1" header="0.5" footer="0.5"/>
      <pageSetup orientation="portrait" r:id="rId5"/>
      <headerFooter alignWithMargins="0"/>
    </customSheetView>
    <customSheetView guid="{A8D67B77-0FCD-43C6-B55F-10F11F3996C9}" scale="75" showPageBreaks="1" showGridLines="0" hiddenRows="1" state="hidden" view="pageBreakPreview" showRuler="0">
      <selection activeCell="D26" sqref="D26"/>
      <pageMargins left="0.5" right="0.5" top="1" bottom="1" header="0.5" footer="0.5"/>
      <pageSetup orientation="portrait" r:id="rId6"/>
      <headerFooter alignWithMargins="0"/>
    </customSheetView>
    <customSheetView guid="{2B22B4D9-734E-466D-B6F8-DF61D532EF69}" scale="75" showPageBreaks="1" showGridLines="0" hiddenRows="1" state="hidden" view="pageBreakPreview" showRuler="0">
      <selection activeCell="K36" sqref="K36"/>
      <pageMargins left="0.5" right="0.5" top="1" bottom="1" header="0.5" footer="0.5"/>
      <pageSetup orientation="portrait" r:id="rId7"/>
      <headerFooter alignWithMargins="0"/>
    </customSheetView>
    <customSheetView guid="{7781E931-9022-448B-8CEA-16A952A0B08B}" scale="75" showPageBreaks="1" showGridLines="0" hiddenRows="1" state="hidden" view="pageBreakPreview">
      <selection activeCell="D22" sqref="D22"/>
      <pageMargins left="0.5" right="0.5" top="1" bottom="1" header="0.5" footer="0.5"/>
      <pageSetup orientation="portrait" r:id="rId8"/>
      <headerFooter alignWithMargins="0"/>
    </customSheetView>
    <customSheetView guid="{FE49A1A8-589E-4C61-B5F2-2DC8472D06ED}" showPageBreaks="1" showGridLines="0" hiddenRows="1" state="hidden" view="pageBreakPreview">
      <selection activeCell="K8" sqref="K8"/>
      <pageMargins left="0.5" right="0.5" top="1" bottom="1" header="0.5" footer="0.5"/>
      <pageSetup orientation="portrait" r:id="rId9"/>
      <headerFooter alignWithMargins="0"/>
    </customSheetView>
    <customSheetView guid="{EF525F2E-18DE-47FD-A864-6F2A2CA91061}" showGridLines="0" hiddenRows="1" state="hidden" topLeftCell="A7">
      <selection activeCell="D18" sqref="D18"/>
      <pageMargins left="0.5" right="0.5" top="1" bottom="1" header="0.5" footer="0.5"/>
      <pageSetup orientation="portrait" r:id="rId10"/>
      <headerFooter alignWithMargins="0"/>
    </customSheetView>
    <customSheetView guid="{9C0E3A54-A1E4-4406-967B-FE168F751196}" showGridLines="0" hiddenRows="1" state="hidden" topLeftCell="A7">
      <selection activeCell="C9" sqref="C9:F9"/>
      <pageMargins left="0.5" right="0.5" top="1" bottom="1" header="0.5" footer="0.5"/>
      <pageSetup orientation="portrait" r:id="rId11"/>
      <headerFooter alignWithMargins="0"/>
    </customSheetView>
    <customSheetView guid="{E95B21C1-D936-4435-AF6F-90CF0B6A7506}" showGridLines="0" hiddenRows="1" state="hidden">
      <selection activeCell="C7" sqref="C7:F7"/>
      <pageMargins left="0.75" right="0.75" top="1" bottom="1" header="0.5" footer="0.5"/>
      <pageSetup orientation="portrait" r:id="rId12"/>
      <headerFooter alignWithMargins="0"/>
    </customSheetView>
    <customSheetView guid="{B0EE7D76-5806-4718-BDAD-3A3EA691E5E4}" showGridLines="0" hiddenRows="1" state="hidden">
      <selection activeCell="I14" sqref="I14"/>
      <pageMargins left="0.75" right="0.75" top="1" bottom="1" header="0.5" footer="0.5"/>
      <pageSetup orientation="portrait" r:id="rId13"/>
      <headerFooter alignWithMargins="0"/>
    </customSheetView>
    <customSheetView guid="{696D9240-6693-44E8-B9A4-2BFADD101EE2}" showGridLines="0" hiddenRows="1" state="hidden">
      <selection activeCell="C9" sqref="C9:F9"/>
      <pageMargins left="0.75" right="0.75" top="1" bottom="1" header="0.5" footer="0.5"/>
      <pageSetup orientation="portrait" r:id="rId14"/>
      <headerFooter alignWithMargins="0"/>
    </customSheetView>
    <customSheetView guid="{58D82F59-8CF6-455F-B9F4-081499FDF243}" showGridLines="0" hiddenRows="1" state="hidden">
      <selection activeCell="I14" sqref="I14"/>
      <pageMargins left="0.75" right="0.75" top="1" bottom="1" header="0.5" footer="0.5"/>
      <pageSetup orientation="portrait" r:id="rId15"/>
      <headerFooter alignWithMargins="0"/>
    </customSheetView>
    <customSheetView guid="{B1277D53-29D6-4226-81E2-084FB62977B6}" showGridLines="0" hiddenRows="1" state="hidden">
      <selection activeCell="I14" sqref="I14"/>
      <pageMargins left="0.75" right="0.75" top="1" bottom="1" header="0.5" footer="0.5"/>
      <pageSetup orientation="portrait" r:id="rId16"/>
      <headerFooter alignWithMargins="0"/>
    </customSheetView>
    <customSheetView guid="{C39F923C-6CD3-45D8-86F8-6C4D806DDD7E}" showGridLines="0" hiddenRows="1" state="hidden">
      <selection activeCell="D22" sqref="D22"/>
      <pageMargins left="0.5" right="0.5" top="1" bottom="1" header="0.5" footer="0.5"/>
      <pageSetup orientation="portrait" r:id="rId17"/>
      <headerFooter alignWithMargins="0"/>
    </customSheetView>
    <customSheetView guid="{9CA44E70-650F-49CD-967F-298619682CA2}" showGridLines="0" hiddenRows="1" state="hidden" topLeftCell="A7">
      <selection activeCell="C9" sqref="C9:F9"/>
      <pageMargins left="0.5" right="0.5" top="1" bottom="1" header="0.5" footer="0.5"/>
      <pageSetup orientation="portrait" r:id="rId18"/>
      <headerFooter alignWithMargins="0"/>
    </customSheetView>
    <customSheetView guid="{42E48991-4351-4471-8AF6-A35D24AE57E4}" scale="75" showPageBreaks="1" showGridLines="0" hiddenRows="1" state="hidden" view="pageBreakPreview">
      <selection activeCell="D22" sqref="D22"/>
      <pageMargins left="0.5" right="0.5" top="1" bottom="1" header="0.5" footer="0.5"/>
      <pageSetup orientation="portrait" r:id="rId19"/>
      <headerFooter alignWithMargins="0"/>
    </customSheetView>
    <customSheetView guid="{5A07DBA2-29FE-46EA-8A64-6BF1FB7295C8}" scale="75" showPageBreaks="1" showGridLines="0" hiddenRows="1" state="hidden" view="pageBreakPreview" showRuler="0">
      <selection activeCell="E16" sqref="E16"/>
      <pageMargins left="0.5" right="0.5" top="1" bottom="1" header="0.5" footer="0.5"/>
      <pageSetup orientation="portrait" r:id="rId20"/>
      <headerFooter alignWithMargins="0"/>
    </customSheetView>
    <customSheetView guid="{BE00177C-666B-4CCB-B6AF-EE8409A04F15}" scale="75" showPageBreaks="1" showGridLines="0" hiddenRows="1" state="hidden" view="pageBreakPreview" showRuler="0">
      <selection activeCell="K14" sqref="K14"/>
      <pageMargins left="0.5" right="0.5" top="1" bottom="1" header="0.5" footer="0.5"/>
      <pageSetup orientation="portrait" r:id="rId21"/>
      <headerFooter alignWithMargins="0"/>
    </customSheetView>
    <customSheetView guid="{8020169D-1904-4071-9010-34C6BAD35472}" scale="75" showPageBreaks="1" showGridLines="0" hiddenRows="1" state="hidden" view="pageBreakPreview" showRuler="0">
      <selection activeCell="J15" sqref="J15"/>
      <pageMargins left="0.5" right="0.5" top="1" bottom="1" header="0.5" footer="0.5"/>
      <pageSetup orientation="portrait" r:id="rId22"/>
      <headerFooter alignWithMargins="0"/>
    </customSheetView>
    <customSheetView guid="{EFF9997F-F423-457E-8339-C5D06689EC0D}" scale="75" showPageBreaks="1" showGridLines="0" hiddenRows="1" state="hidden" view="pageBreakPreview" showRuler="0">
      <selection activeCell="L16" sqref="L16"/>
      <pageMargins left="0.5" right="0.5" top="1" bottom="1" header="0.5" footer="0.5"/>
      <pageSetup orientation="portrait" r:id="rId23"/>
      <headerFooter alignWithMargins="0"/>
    </customSheetView>
    <customSheetView guid="{D39E83F3-4061-47C5-8153-10B7C21D208A}" scale="75" showPageBreaks="1" showGridLines="0" hiddenRows="1" state="hidden" view="pageBreakPreview" showRuler="0">
      <selection activeCell="C9" sqref="C9:F9"/>
      <pageMargins left="0.5" right="0.5" top="1" bottom="1" header="0.5" footer="0.5"/>
      <pageSetup orientation="portrait" r:id="rId24"/>
      <headerFooter alignWithMargins="0"/>
    </customSheetView>
    <customSheetView guid="{D963BE1A-1920-4E18-8F54-07F354CCE224}" scale="75" showPageBreaks="1" showGridLines="0" hiddenRows="1" state="hidden" view="pageBreakPreview" showRuler="0">
      <pageMargins left="0.5" right="0.5" top="1" bottom="1" header="0.5" footer="0.5"/>
      <pageSetup orientation="portrait" r:id="rId25"/>
      <headerFooter alignWithMargins="0"/>
    </customSheetView>
    <customSheetView guid="{D545044E-B7FF-408B-A291-2187C526EC3D}" scale="75" showPageBreaks="1" showGridLines="0" hiddenRows="1" state="hidden" view="pageBreakPreview" showRuler="0">
      <selection activeCell="D16" sqref="D16"/>
      <pageMargins left="0.5" right="0.5" top="1" bottom="1" header="0.5" footer="0.5"/>
      <pageSetup orientation="portrait" r:id="rId26"/>
      <headerFooter alignWithMargins="0"/>
    </customSheetView>
    <customSheetView guid="{883F4F4D-A630-4132-B676-8201FF751979}" scale="75" showPageBreaks="1" showGridLines="0" hiddenRows="1" state="hidden" view="pageBreakPreview" showRuler="0">
      <selection activeCell="M10" sqref="M10"/>
      <pageMargins left="0.5" right="0.5" top="1" bottom="1" header="0.5" footer="0.5"/>
      <pageSetup orientation="portrait" r:id="rId27"/>
      <headerFooter alignWithMargins="0"/>
    </customSheetView>
    <customSheetView guid="{FA8C7114-2E15-4727-B4B0-927BCE12D1A6}" scale="75" showPageBreaks="1" showGridLines="0" hiddenRows="1" state="hidden" view="pageBreakPreview" showRuler="0">
      <selection activeCell="D16" sqref="D16"/>
      <pageMargins left="0.5" right="0.5" top="1" bottom="1" header="0.5" footer="0.5"/>
      <pageSetup orientation="portrait" r:id="rId28"/>
      <headerFooter alignWithMargins="0"/>
    </customSheetView>
    <customSheetView guid="{483DCDBB-D1CA-4B11-85F4-FA65A96DCE29}" scale="75" showPageBreaks="1" showGridLines="0" hiddenRows="1" state="hidden" view="pageBreakPreview" showRuler="0">
      <selection activeCell="D26" sqref="D26"/>
      <pageMargins left="0.5" right="0.5" top="1" bottom="1" header="0.5" footer="0.5"/>
      <pageSetup orientation="portrait" r:id="rId29"/>
      <headerFooter alignWithMargins="0"/>
    </customSheetView>
    <customSheetView guid="{97EFF801-2C6F-4063-9981-A39996328FAC}" scale="75" showPageBreaks="1" showGridLines="0" hiddenRows="1" state="hidden" view="pageBreakPreview" showRuler="0">
      <selection activeCell="D26" sqref="D26"/>
      <pageMargins left="0.5" right="0.5" top="1" bottom="1" header="0.5" footer="0.5"/>
      <pageSetup orientation="portrait" r:id="rId30"/>
      <headerFooter alignWithMargins="0"/>
    </customSheetView>
    <customSheetView guid="{585A669F-29FF-4D0D-B50C-5C677FB93FEB}" scale="75" showPageBreaks="1" showGridLines="0" hiddenRows="1" state="hidden" view="pageBreakPreview" showRuler="0">
      <selection activeCell="C8" sqref="C8"/>
      <pageMargins left="0.5" right="0.5" top="1" bottom="1" header="0.5" footer="0.5"/>
      <pageSetup orientation="portrait" r:id="rId31"/>
      <headerFooter alignWithMargins="0"/>
    </customSheetView>
    <customSheetView guid="{804C0530-632A-4E06-A9A2-093B6503F55F}" scale="75" showPageBreaks="1" showGridLines="0" hiddenRows="1" state="hidden" view="pageBreakPreview" showRuler="0">
      <selection activeCell="I15" sqref="I15"/>
      <pageMargins left="0.5" right="0.5" top="1" bottom="1" header="0.5" footer="0.5"/>
      <pageSetup orientation="portrait" r:id="rId32"/>
      <headerFooter alignWithMargins="0"/>
    </customSheetView>
    <customSheetView guid="{5C772B04-11E1-4A74-9F43-9A74EF38E5E2}" scale="75" showPageBreaks="1" showGridLines="0" hiddenRows="1" state="hidden" view="pageBreakPreview" showRuler="0">
      <selection activeCell="C8" sqref="C8"/>
      <pageMargins left="0.5" right="0.5" top="1" bottom="1" header="0.5" footer="0.5"/>
      <pageSetup orientation="portrait" r:id="rId33"/>
      <headerFooter alignWithMargins="0"/>
    </customSheetView>
    <customSheetView guid="{65BDA0F1-6D38-4874-87A2-19D645CD5B6D}" scale="75" showPageBreaks="1" showGridLines="0" hiddenRows="1" state="hidden" view="pageBreakPreview" showRuler="0">
      <selection activeCell="C6" sqref="C6"/>
      <pageMargins left="0.5" right="0.5" top="1" bottom="1" header="0.5" footer="0.5"/>
      <pageSetup orientation="portrait" r:id="rId34"/>
      <headerFooter alignWithMargins="0"/>
    </customSheetView>
  </customSheetViews>
  <mergeCells count="8">
    <mergeCell ref="A2:F2"/>
    <mergeCell ref="C5:F5"/>
    <mergeCell ref="A3:F3"/>
    <mergeCell ref="C14:D14"/>
    <mergeCell ref="C11:F11"/>
    <mergeCell ref="C12:F12"/>
    <mergeCell ref="C9:F9"/>
    <mergeCell ref="C7:F7"/>
  </mergeCells>
  <phoneticPr fontId="29" type="noConversion"/>
  <pageMargins left="0.5" right="0.5" top="1" bottom="1" header="0.5" footer="0.5"/>
  <pageSetup orientation="portrait" r:id="rId3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sheetPr>
  <dimension ref="A1:J17"/>
  <sheetViews>
    <sheetView showGridLines="0" showRuler="0" view="pageBreakPreview" zoomScaleNormal="100" zoomScaleSheetLayoutView="100" workbookViewId="0"/>
  </sheetViews>
  <sheetFormatPr defaultColWidth="8" defaultRowHeight="13.5"/>
  <cols>
    <col min="1" max="1" width="8.625" style="7" customWidth="1"/>
    <col min="2" max="2" width="11.125" style="7" customWidth="1"/>
    <col min="3" max="4" width="38.625" style="7" customWidth="1"/>
    <col min="5" max="5" width="17.375" style="7" customWidth="1"/>
    <col min="6" max="6" width="8.625" style="17" customWidth="1"/>
    <col min="7" max="9" width="8" style="17" customWidth="1"/>
    <col min="10" max="16384" width="8" style="11"/>
  </cols>
  <sheetData>
    <row r="1" spans="1:10" ht="30.75" customHeight="1">
      <c r="B1" s="545" t="s">
        <v>157</v>
      </c>
      <c r="C1" s="546"/>
      <c r="D1" s="546"/>
      <c r="E1" s="547"/>
      <c r="F1" s="8"/>
      <c r="G1" s="9"/>
      <c r="H1" s="9"/>
      <c r="I1" s="9"/>
      <c r="J1" s="10"/>
    </row>
    <row r="2" spans="1:10" ht="66.75" customHeight="1">
      <c r="A2" s="12"/>
      <c r="B2" s="550" t="s">
        <v>444</v>
      </c>
      <c r="C2" s="551"/>
      <c r="D2" s="551"/>
      <c r="E2" s="552"/>
      <c r="F2" s="9"/>
      <c r="G2" s="9"/>
      <c r="H2" s="9"/>
      <c r="I2" s="9"/>
      <c r="J2" s="10"/>
    </row>
    <row r="3" spans="1:10" ht="23.25" customHeight="1">
      <c r="A3" s="12"/>
      <c r="B3" s="553" t="s">
        <v>445</v>
      </c>
      <c r="C3" s="554"/>
      <c r="D3" s="554"/>
      <c r="E3" s="555"/>
      <c r="F3" s="9"/>
      <c r="G3" s="9"/>
      <c r="H3" s="9"/>
      <c r="I3" s="9"/>
      <c r="J3" s="10"/>
    </row>
    <row r="4" spans="1:10" ht="30" customHeight="1">
      <c r="A4" s="12"/>
      <c r="B4" s="186">
        <v>1</v>
      </c>
      <c r="C4" s="548" t="s">
        <v>407</v>
      </c>
      <c r="D4" s="548"/>
      <c r="E4" s="549"/>
      <c r="F4" s="9"/>
      <c r="G4" s="11"/>
      <c r="H4" s="11"/>
      <c r="I4" s="9"/>
      <c r="J4" s="10"/>
    </row>
    <row r="5" spans="1:10" ht="30" customHeight="1">
      <c r="A5" s="12"/>
      <c r="B5" s="186">
        <v>2</v>
      </c>
      <c r="C5" s="548" t="s">
        <v>406</v>
      </c>
      <c r="D5" s="548"/>
      <c r="E5" s="549"/>
      <c r="F5" s="9"/>
      <c r="G5" s="9"/>
      <c r="H5" s="9"/>
      <c r="I5" s="9"/>
      <c r="J5" s="10"/>
    </row>
    <row r="6" spans="1:10" s="17" customFormat="1" ht="30" customHeight="1">
      <c r="A6" s="12"/>
      <c r="B6" s="186">
        <v>3</v>
      </c>
      <c r="C6" s="548" t="s">
        <v>139</v>
      </c>
      <c r="D6" s="548"/>
      <c r="E6" s="549"/>
      <c r="F6" s="9"/>
      <c r="G6" s="9"/>
      <c r="H6" s="9"/>
      <c r="I6" s="9"/>
      <c r="J6" s="9"/>
    </row>
    <row r="7" spans="1:10" ht="52.5" hidden="1" customHeight="1">
      <c r="A7" s="12"/>
      <c r="B7" s="187">
        <v>4</v>
      </c>
      <c r="C7" s="548" t="s">
        <v>232</v>
      </c>
      <c r="D7" s="548"/>
      <c r="E7" s="549"/>
      <c r="F7" s="9"/>
      <c r="G7" s="9"/>
      <c r="H7" s="9"/>
      <c r="I7" s="9"/>
      <c r="J7" s="10"/>
    </row>
    <row r="8" spans="1:10" ht="12" customHeight="1">
      <c r="A8" s="12"/>
      <c r="B8" s="13"/>
      <c r="C8" s="12"/>
      <c r="D8" s="12"/>
      <c r="E8" s="14"/>
      <c r="F8" s="9"/>
      <c r="G8" s="9"/>
      <c r="H8" s="9"/>
      <c r="I8" s="9"/>
      <c r="J8" s="10"/>
    </row>
    <row r="9" spans="1:10" ht="20.25" customHeight="1">
      <c r="A9" s="12"/>
      <c r="B9" s="558"/>
      <c r="C9" s="559"/>
      <c r="D9" s="559"/>
      <c r="E9" s="560"/>
      <c r="F9" s="9"/>
      <c r="G9" s="9"/>
      <c r="H9" s="9"/>
      <c r="I9" s="9"/>
      <c r="J9" s="10"/>
    </row>
    <row r="10" spans="1:10" ht="33.75" hidden="1" customHeight="1">
      <c r="A10" s="12"/>
      <c r="B10" s="13"/>
      <c r="C10" s="12"/>
      <c r="D10" s="12"/>
      <c r="E10" s="15"/>
      <c r="F10" s="9"/>
      <c r="G10" s="9"/>
      <c r="H10" s="9"/>
      <c r="I10" s="9"/>
      <c r="J10" s="10"/>
    </row>
    <row r="11" spans="1:10" ht="16.5" customHeight="1">
      <c r="B11" s="556"/>
      <c r="C11" s="557"/>
      <c r="D11" s="557"/>
      <c r="E11" s="16"/>
    </row>
    <row r="12" spans="1:10" ht="15.75" hidden="1" customHeight="1">
      <c r="B12" s="561"/>
      <c r="C12" s="562"/>
      <c r="D12" s="562"/>
      <c r="E12" s="18"/>
      <c r="G12" s="9"/>
      <c r="H12" s="9"/>
      <c r="I12" s="9"/>
      <c r="J12" s="10"/>
    </row>
    <row r="13" spans="1:10" ht="39.75" customHeight="1">
      <c r="B13" s="563"/>
      <c r="C13" s="564"/>
      <c r="D13" s="564"/>
      <c r="E13" s="565"/>
      <c r="F13" s="19"/>
      <c r="G13" s="20"/>
      <c r="H13" s="20"/>
      <c r="I13" s="20"/>
      <c r="J13" s="20"/>
    </row>
    <row r="14" spans="1:10" ht="15.95" customHeight="1">
      <c r="B14" s="543"/>
      <c r="C14" s="544"/>
      <c r="D14" s="544"/>
      <c r="E14" s="21"/>
      <c r="F14" s="19"/>
      <c r="G14" s="20"/>
      <c r="H14" s="20"/>
      <c r="I14" s="20"/>
      <c r="J14" s="20"/>
    </row>
    <row r="15" spans="1:10" ht="15.75">
      <c r="A15" s="12"/>
      <c r="B15" s="22"/>
      <c r="C15" s="22"/>
      <c r="D15" s="22"/>
      <c r="E15" s="22"/>
      <c r="F15" s="9"/>
      <c r="G15" s="9"/>
      <c r="H15" s="9"/>
      <c r="I15" s="9"/>
      <c r="J15" s="10"/>
    </row>
    <row r="16" spans="1:10" ht="15.75">
      <c r="A16" s="12"/>
      <c r="B16" s="12"/>
      <c r="C16" s="12"/>
      <c r="D16" s="12"/>
      <c r="E16" s="12"/>
      <c r="F16" s="9"/>
      <c r="G16" s="9"/>
      <c r="H16" s="9"/>
      <c r="I16" s="9"/>
      <c r="J16" s="10"/>
    </row>
    <row r="17" spans="1:10" ht="15.75">
      <c r="A17" s="12"/>
      <c r="B17" s="12"/>
      <c r="C17" s="12"/>
      <c r="D17" s="12"/>
      <c r="E17" s="12"/>
      <c r="F17" s="9"/>
      <c r="G17" s="9"/>
      <c r="H17" s="9"/>
      <c r="I17" s="9"/>
      <c r="J17" s="10"/>
    </row>
  </sheetData>
  <sheetProtection algorithmName="SHA-512" hashValue="/aoNRhadahbc9bUW2ct1b2moT09325t/FY1lspT3VsgunFjwx/ndkLKghO5EaQldanXAbVlqT/ZpN3TcXalj5Q==" saltValue="4B/qNYBgDN7AkghS/NQV4A==" spinCount="100000" sheet="1" objects="1" scenarios="1"/>
  <customSheetViews>
    <customSheetView guid="{22581B22-4535-40E8-AE84-3A56DECE0C04}" showPageBreaks="1" showGridLines="0" printArea="1" hiddenRows="1" view="pageBreakPreview" showRuler="0">
      <selection activeCell="B2" sqref="B2:E2"/>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01BD8524-9381-4704-9D50-6C848948AE22}" showPageBreaks="1" showGridLines="0" printArea="1" hiddenRows="1" view="pageBreakPreview" showRuler="0">
      <selection activeCell="B2" sqref="B2:E2"/>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87981F99-33D2-48F3-9138-10E7D5F1DFD3}"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2BA1F3A4-7362-4C75-9E02-FB6308B23F40}"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88CDEBAE-8E08-4224-B529-C4120559940A}"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5"/>
      <headerFooter alignWithMargins="0"/>
    </customSheetView>
    <customSheetView guid="{A8D67B77-0FCD-43C6-B55F-10F11F3996C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2B22B4D9-734E-466D-B6F8-DF61D532EF69}" scale="110" showPageBreaks="1" showGridLines="0" printArea="1" hiddenRows="1" view="pageBreakPreview" showRuler="0">
      <selection activeCell="L12" sqref="L12"/>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7781E931-9022-448B-8CEA-16A952A0B08B}"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FE49A1A8-589E-4C61-B5F2-2DC8472D06ED}" showPageBreaks="1" showGridLines="0" printArea="1" hiddenRows="1" view="pageBreakPreview">
      <selection activeCell="B2" sqref="B2:E2"/>
      <pageMargins left="0.15748031496062992" right="0.23622047244094491" top="0.78740157480314965" bottom="0.98425196850393704" header="0.35433070866141736" footer="0.51181102362204722"/>
      <printOptions horizontalCentered="1"/>
      <pageSetup paperSize="9" orientation="landscape" r:id="rId9"/>
      <headerFooter alignWithMargins="0"/>
    </customSheetView>
    <customSheetView guid="{EF525F2E-18DE-47FD-A864-6F2A2CA91061}"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0"/>
      <headerFooter alignWithMargins="0"/>
    </customSheetView>
    <customSheetView guid="{9C0E3A54-A1E4-4406-967B-FE168F751196}"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1"/>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2"/>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3"/>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4"/>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15"/>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6"/>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7"/>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8"/>
      <headerFooter alignWithMargins="0"/>
    </customSheetView>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9"/>
      <headerFooter alignWithMargins="0"/>
    </customSheetView>
    <customSheetView guid="{42E48991-4351-4471-8AF6-A35D24AE57E4}"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0"/>
      <headerFooter alignWithMargins="0"/>
    </customSheetView>
    <customSheetView guid="{5A07DBA2-29FE-46EA-8A64-6BF1FB7295C8}"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1"/>
      <headerFooter alignWithMargins="0"/>
    </customSheetView>
    <customSheetView guid="{BE00177C-666B-4CCB-B6AF-EE8409A04F15}"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2"/>
      <headerFooter alignWithMargins="0"/>
    </customSheetView>
    <customSheetView guid="{8020169D-1904-4071-9010-34C6BAD35472}"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3"/>
      <headerFooter alignWithMargins="0"/>
    </customSheetView>
    <customSheetView guid="{EFF9997F-F423-457E-8339-C5D06689EC0D}"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4"/>
      <headerFooter alignWithMargins="0"/>
    </customSheetView>
    <customSheetView guid="{D39E83F3-4061-47C5-8153-10B7C21D208A}"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5"/>
      <headerFooter alignWithMargins="0"/>
    </customSheetView>
    <customSheetView guid="{D963BE1A-1920-4E18-8F54-07F354CCE224}"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6"/>
      <headerFooter alignWithMargins="0"/>
    </customSheetView>
    <customSheetView guid="{D545044E-B7FF-408B-A291-2187C526EC3D}"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27"/>
      <headerFooter alignWithMargins="0"/>
    </customSheetView>
    <customSheetView guid="{883F4F4D-A630-4132-B676-8201FF75197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28"/>
      <headerFooter alignWithMargins="0"/>
    </customSheetView>
    <customSheetView guid="{FA8C7114-2E15-4727-B4B0-927BCE12D1A6}"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29"/>
      <headerFooter alignWithMargins="0"/>
    </customSheetView>
    <customSheetView guid="{483DCDBB-D1CA-4B11-85F4-FA65A96DCE2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0"/>
      <headerFooter alignWithMargins="0"/>
    </customSheetView>
    <customSheetView guid="{97EFF801-2C6F-4063-9981-A39996328FAC}"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1"/>
      <headerFooter alignWithMargins="0"/>
    </customSheetView>
    <customSheetView guid="{585A669F-29FF-4D0D-B50C-5C677FB93FEB}"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2"/>
      <headerFooter alignWithMargins="0"/>
    </customSheetView>
    <customSheetView guid="{804C0530-632A-4E06-A9A2-093B6503F55F}"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3"/>
      <headerFooter alignWithMargins="0"/>
    </customSheetView>
    <customSheetView guid="{5C772B04-11E1-4A74-9F43-9A74EF38E5E2}"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4"/>
      <headerFooter alignWithMargins="0"/>
    </customSheetView>
    <customSheetView guid="{65BDA0F1-6D38-4874-87A2-19D645CD5B6D}" showPageBreaks="1" showGridLines="0" printArea="1" hiddenRows="1" view="pageBreakPreview" showRuler="0">
      <selection activeCell="B2" sqref="B2:E2"/>
      <pageMargins left="0.15748031496062992" right="0.23622047244094491" top="0.78740157480314965" bottom="0.98425196850393704" header="0.35433070866141736" footer="0.51181102362204722"/>
      <printOptions horizontalCentered="1"/>
      <pageSetup paperSize="9" orientation="landscape" r:id="rId35"/>
      <headerFooter alignWithMargins="0"/>
    </customSheetView>
  </customSheetViews>
  <mergeCells count="12">
    <mergeCell ref="B14:D14"/>
    <mergeCell ref="B1:E1"/>
    <mergeCell ref="C4:E4"/>
    <mergeCell ref="C5:E5"/>
    <mergeCell ref="B2:E2"/>
    <mergeCell ref="B3:E3"/>
    <mergeCell ref="B11:D11"/>
    <mergeCell ref="C6:E6"/>
    <mergeCell ref="B9:E9"/>
    <mergeCell ref="C7:E7"/>
    <mergeCell ref="B12:D12"/>
    <mergeCell ref="B13:E13"/>
  </mergeCells>
  <phoneticPr fontId="3" type="noConversion"/>
  <printOptions horizontalCentered="1"/>
  <pageMargins left="0.15748031496062992" right="0.23622047244094491" top="0.78740157480314965" bottom="0.98425196850393704" header="0.35433070866141736" footer="0.51181102362204722"/>
  <pageSetup paperSize="9" orientation="landscape" r:id="rId36"/>
  <headerFooter alignWithMargins="0"/>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C23"/>
  <sheetViews>
    <sheetView showGridLines="0" view="pageBreakPreview" topLeftCell="A10" zoomScaleNormal="100" zoomScaleSheetLayoutView="100" workbookViewId="0">
      <selection activeCell="D18" sqref="D18"/>
    </sheetView>
  </sheetViews>
  <sheetFormatPr defaultColWidth="8" defaultRowHeight="16.5"/>
  <cols>
    <col min="1" max="1" width="8" style="158" customWidth="1"/>
    <col min="2" max="2" width="28.875" style="162" customWidth="1"/>
    <col min="3" max="3" width="10.25" style="162" customWidth="1"/>
    <col min="4" max="4" width="50.75" style="162" customWidth="1"/>
    <col min="5" max="5" width="10.375" style="162" customWidth="1"/>
    <col min="6" max="25" width="10.375" style="168" customWidth="1"/>
    <col min="26" max="26" width="8" style="158" customWidth="1"/>
    <col min="27" max="27" width="21" style="158" customWidth="1"/>
    <col min="28" max="16384" width="8" style="158"/>
  </cols>
  <sheetData>
    <row r="1" spans="2:29" s="165" customFormat="1" ht="41.25" customHeight="1">
      <c r="B1" s="567" t="str">
        <f>Cover!$B$2</f>
        <v>Supply of Heavy-Duty Industrial Trailer of 350 MT Load Capacity</v>
      </c>
      <c r="C1" s="567"/>
      <c r="D1" s="567"/>
      <c r="E1" s="159"/>
      <c r="F1" s="188"/>
      <c r="G1" s="160"/>
      <c r="H1" s="160"/>
      <c r="I1" s="160"/>
      <c r="J1" s="160"/>
      <c r="K1" s="160"/>
      <c r="L1" s="160"/>
      <c r="M1" s="160"/>
      <c r="N1" s="160"/>
      <c r="O1" s="160"/>
      <c r="P1" s="160"/>
      <c r="Q1" s="160"/>
      <c r="R1" s="160"/>
      <c r="S1" s="160"/>
      <c r="T1" s="160"/>
      <c r="U1" s="160"/>
      <c r="V1" s="160"/>
      <c r="W1" s="160"/>
      <c r="X1" s="160"/>
      <c r="Y1" s="160"/>
      <c r="AB1" s="191"/>
      <c r="AC1" s="191"/>
    </row>
    <row r="2" spans="2:29" ht="31.5" customHeight="1">
      <c r="B2" s="568" t="str">
        <f>Cover!B3</f>
        <v xml:space="preserve"> NIT No.: NHPTL/C&amp;M/24-25/EL-055/OTE-002</v>
      </c>
      <c r="C2" s="568"/>
      <c r="D2" s="568"/>
      <c r="E2" s="161"/>
      <c r="F2" s="162"/>
      <c r="G2" s="162"/>
      <c r="H2" s="162"/>
      <c r="I2" s="162"/>
      <c r="J2" s="162"/>
      <c r="K2" s="162"/>
      <c r="L2" s="162"/>
      <c r="M2" s="162"/>
      <c r="N2" s="162"/>
      <c r="O2" s="162"/>
      <c r="P2" s="162"/>
      <c r="Q2" s="162"/>
      <c r="R2" s="162"/>
      <c r="S2" s="162"/>
      <c r="T2" s="162"/>
      <c r="U2" s="162"/>
      <c r="V2" s="162"/>
      <c r="W2" s="162"/>
      <c r="X2" s="162"/>
      <c r="Y2" s="162"/>
      <c r="AA2" s="158" t="s">
        <v>158</v>
      </c>
      <c r="AB2" s="193">
        <v>1</v>
      </c>
      <c r="AC2" s="192"/>
    </row>
    <row r="3" spans="2:29" ht="12" customHeight="1">
      <c r="B3" s="163"/>
      <c r="C3" s="163"/>
      <c r="D3" s="163"/>
      <c r="E3" s="163"/>
      <c r="F3" s="162"/>
      <c r="G3" s="162"/>
      <c r="H3" s="162"/>
      <c r="I3" s="162"/>
      <c r="J3" s="162"/>
      <c r="K3" s="162"/>
      <c r="L3" s="162"/>
      <c r="M3" s="162"/>
      <c r="N3" s="162"/>
      <c r="O3" s="162"/>
      <c r="P3" s="162"/>
      <c r="Q3" s="162"/>
      <c r="R3" s="162"/>
      <c r="S3" s="162"/>
      <c r="T3" s="162"/>
      <c r="U3" s="162"/>
      <c r="V3" s="162"/>
      <c r="W3" s="162"/>
      <c r="X3" s="162"/>
      <c r="Y3" s="162"/>
      <c r="AA3" s="158" t="s">
        <v>159</v>
      </c>
      <c r="AB3" s="193">
        <v>2</v>
      </c>
      <c r="AC3" s="192"/>
    </row>
    <row r="4" spans="2:29" ht="20.100000000000001" customHeight="1">
      <c r="B4" s="566" t="s">
        <v>133</v>
      </c>
      <c r="C4" s="566"/>
      <c r="D4" s="566"/>
      <c r="E4" s="163"/>
      <c r="F4" s="162"/>
      <c r="G4" s="162"/>
      <c r="H4" s="162"/>
      <c r="I4" s="162"/>
      <c r="J4" s="162"/>
      <c r="K4" s="162"/>
      <c r="L4" s="162"/>
      <c r="M4" s="162"/>
      <c r="N4" s="162"/>
      <c r="O4" s="162"/>
      <c r="P4" s="162"/>
      <c r="Q4" s="162"/>
      <c r="R4" s="162"/>
      <c r="S4" s="162"/>
      <c r="T4" s="162"/>
      <c r="U4" s="162"/>
      <c r="V4" s="162"/>
      <c r="W4" s="162"/>
      <c r="X4" s="162"/>
      <c r="Y4" s="162"/>
      <c r="AA4" s="158" t="s">
        <v>160</v>
      </c>
      <c r="AB4" s="193"/>
      <c r="AC4" s="192"/>
    </row>
    <row r="5" spans="2:29" ht="12" customHeight="1">
      <c r="B5" s="164"/>
      <c r="C5" s="164"/>
      <c r="F5" s="162"/>
      <c r="G5" s="162"/>
      <c r="H5" s="162"/>
      <c r="I5" s="162"/>
      <c r="J5" s="162"/>
      <c r="K5" s="162"/>
      <c r="L5" s="162"/>
      <c r="M5" s="162"/>
      <c r="N5" s="162"/>
      <c r="O5" s="162"/>
      <c r="P5" s="162"/>
      <c r="Q5" s="162"/>
      <c r="R5" s="162"/>
      <c r="S5" s="162"/>
      <c r="T5" s="162"/>
      <c r="U5" s="162"/>
      <c r="V5" s="162"/>
      <c r="W5" s="162"/>
      <c r="X5" s="162"/>
      <c r="Y5" s="162"/>
      <c r="AB5" s="192"/>
      <c r="AC5" s="192"/>
    </row>
    <row r="6" spans="2:29" s="165" customFormat="1" ht="43.5" hidden="1" customHeight="1">
      <c r="B6" s="332" t="s">
        <v>308</v>
      </c>
      <c r="C6" s="166"/>
      <c r="D6" s="486" t="s">
        <v>158</v>
      </c>
      <c r="F6" s="167"/>
      <c r="G6" s="167"/>
      <c r="H6" s="167"/>
      <c r="I6" s="167"/>
      <c r="J6" s="167"/>
      <c r="K6" s="167"/>
      <c r="L6" s="167"/>
      <c r="M6" s="167"/>
      <c r="N6" s="167"/>
      <c r="O6" s="167"/>
      <c r="P6" s="167"/>
      <c r="Q6" s="167"/>
      <c r="R6" s="167"/>
      <c r="S6" s="167"/>
      <c r="U6" s="167"/>
      <c r="V6" s="167"/>
      <c r="W6" s="167"/>
      <c r="X6" s="167"/>
      <c r="Y6" s="167"/>
      <c r="AA6" s="213" t="e">
        <f xml:space="preserve"> IF(D6= "Sole Bidder", 0,#REF!)</f>
        <v>#REF!</v>
      </c>
      <c r="AB6" s="191"/>
      <c r="AC6" s="191"/>
    </row>
    <row r="7" spans="2:29" ht="19.5" customHeight="1">
      <c r="B7" s="169"/>
      <c r="C7" s="169"/>
      <c r="D7" s="167"/>
    </row>
    <row r="8" spans="2:29" ht="24" customHeight="1">
      <c r="B8" s="170" t="str">
        <f>IF(D6="Individual Firm","Name of Sole Bidder [Individual Firm]",IF(D6="Licensee of a Manufacturer","Name of Bidder [Licensee]","Name of Bidder [Authorised Representative]"))</f>
        <v>Name of Sole Bidder [Individual Firm]</v>
      </c>
      <c r="C8" s="171"/>
      <c r="D8" s="339"/>
    </row>
    <row r="9" spans="2:29" ht="27.75" customHeight="1">
      <c r="B9" s="172" t="s">
        <v>161</v>
      </c>
      <c r="C9" s="173"/>
      <c r="D9" s="339"/>
    </row>
    <row r="10" spans="2:29" ht="22.5" customHeight="1">
      <c r="B10" s="174"/>
      <c r="C10" s="175"/>
      <c r="D10" s="339"/>
    </row>
    <row r="11" spans="2:29" ht="27" customHeight="1">
      <c r="B11" s="176"/>
      <c r="C11" s="177"/>
      <c r="D11" s="339"/>
    </row>
    <row r="12" spans="2:29" ht="15" customHeight="1">
      <c r="D12" s="169"/>
    </row>
    <row r="13" spans="2:29">
      <c r="B13" s="513" t="s">
        <v>424</v>
      </c>
      <c r="C13" s="171"/>
      <c r="D13" s="487"/>
    </row>
    <row r="14" spans="2:29">
      <c r="B14" s="172" t="s">
        <v>162</v>
      </c>
      <c r="C14" s="173"/>
      <c r="D14" s="487"/>
    </row>
    <row r="15" spans="2:29">
      <c r="B15" s="174"/>
      <c r="C15" s="175"/>
      <c r="D15" s="487"/>
    </row>
    <row r="16" spans="2:29">
      <c r="B16" s="512" t="s">
        <v>423</v>
      </c>
      <c r="C16" s="177"/>
      <c r="D16" s="487"/>
    </row>
    <row r="17" spans="2:5" ht="24" customHeight="1">
      <c r="D17" s="169"/>
    </row>
    <row r="18" spans="2:5">
      <c r="B18" s="178" t="s">
        <v>134</v>
      </c>
      <c r="C18" s="179"/>
      <c r="D18" s="521"/>
    </row>
    <row r="19" spans="2:5" ht="25.5" customHeight="1">
      <c r="B19" s="178" t="s">
        <v>135</v>
      </c>
      <c r="C19" s="179"/>
      <c r="D19" s="432"/>
    </row>
    <row r="20" spans="2:5" ht="21" customHeight="1">
      <c r="B20" s="515" t="s">
        <v>429</v>
      </c>
      <c r="C20" s="180"/>
      <c r="D20" s="180"/>
    </row>
    <row r="21" spans="2:5" ht="21" customHeight="1">
      <c r="B21" s="178" t="s">
        <v>136</v>
      </c>
      <c r="C21" s="179"/>
      <c r="D21" s="431"/>
      <c r="E21" s="168"/>
    </row>
    <row r="22" spans="2:5" ht="21" customHeight="1">
      <c r="B22" s="178" t="s">
        <v>137</v>
      </c>
      <c r="C22" s="179"/>
      <c r="D22" s="432"/>
      <c r="E22" s="168"/>
    </row>
    <row r="23" spans="2:5">
      <c r="E23" s="168"/>
    </row>
  </sheetData>
  <sheetProtection algorithmName="SHA-512" hashValue="a4P8shEkIfZ4MA/ElSH1GLBUqimRhpM0dCSKLtfs3BdmQOkx/m1597dh60jkVZys6eS0ZFhhSWebHdJUlyT/Hg==" saltValue="461YPCb+mvkqVgK3AmzfYw==" spinCount="100000" sheet="1" objects="1" scenarios="1"/>
  <customSheetViews>
    <customSheetView guid="{22581B22-4535-40E8-AE84-3A56DECE0C04}" showPageBreaks="1" showGridLines="0" printArea="1" hiddenRows="1" view="pageBreakPreview" topLeftCell="A10">
      <selection activeCell="D8" sqref="D8"/>
      <pageMargins left="0.75" right="0.75" top="0.69" bottom="0.7" header="0.4" footer="0.37"/>
      <pageSetup orientation="portrait" horizontalDpi="4294967295" verticalDpi="4294967295" r:id="rId1"/>
      <headerFooter alignWithMargins="0"/>
    </customSheetView>
    <customSheetView guid="{01BD8524-9381-4704-9D50-6C848948AE22}" showPageBreaks="1" showGridLines="0" printArea="1" hiddenRows="1" view="pageBreakPreview">
      <selection activeCell="D21" sqref="D21"/>
      <pageMargins left="0.75" right="0.75" top="0.69" bottom="0.7" header="0.4" footer="0.37"/>
      <pageSetup orientation="portrait" horizontalDpi="4294967295" verticalDpi="4294967295" r:id="rId2"/>
      <headerFooter alignWithMargins="0"/>
    </customSheetView>
    <customSheetView guid="{87981F99-33D2-48F3-9138-10E7D5F1DFD3}" showPageBreaks="1" showGridLines="0" printArea="1" hiddenRows="1" view="pageBreakPreview">
      <selection activeCell="D21" sqref="D21"/>
      <pageMargins left="0.75" right="0.75" top="0.69" bottom="0.7" header="0.4" footer="0.37"/>
      <pageSetup orientation="portrait" horizontalDpi="4294967295" verticalDpi="4294967295" r:id="rId3"/>
      <headerFooter alignWithMargins="0"/>
    </customSheetView>
    <customSheetView guid="{2BA1F3A4-7362-4C75-9E02-FB6308B23F40}" showPageBreaks="1" showGridLines="0" printArea="1" hiddenRows="1" view="pageBreakPreview">
      <selection activeCell="D21" sqref="D21:D22"/>
      <pageMargins left="0.75" right="0.75" top="0.69" bottom="0.7" header="0.4" footer="0.37"/>
      <pageSetup orientation="portrait" horizontalDpi="4294967295" verticalDpi="4294967295" r:id="rId4"/>
      <headerFooter alignWithMargins="0"/>
    </customSheetView>
    <customSheetView guid="{88CDEBAE-8E08-4224-B529-C4120559940A}" showPageBreaks="1" showGridLines="0" printArea="1" hiddenRows="1" view="pageBreakPreview" topLeftCell="A4">
      <selection activeCell="D21" sqref="D21:D22"/>
      <pageMargins left="0.75" right="0.75" top="0.69" bottom="0.7" header="0.4" footer="0.37"/>
      <pageSetup orientation="portrait" horizontalDpi="4294967295" verticalDpi="4294967295" r:id="rId5"/>
      <headerFooter alignWithMargins="0"/>
    </customSheetView>
    <customSheetView guid="{A8D67B77-0FCD-43C6-B55F-10F11F3996C9}" showPageBreaks="1" showGridLines="0" printArea="1" hiddenRows="1" view="pageBreakPreview">
      <selection activeCell="D14" sqref="D14"/>
      <pageMargins left="0.75" right="0.75" top="0.69" bottom="0.7" header="0.4" footer="0.37"/>
      <pageSetup orientation="portrait" r:id="rId6"/>
      <headerFooter alignWithMargins="0"/>
    </customSheetView>
    <customSheetView guid="{2B22B4D9-734E-466D-B6F8-DF61D532EF69}" showPageBreaks="1" showGridLines="0" printArea="1" hiddenRows="1" view="pageBreakPreview">
      <selection activeCell="D21" sqref="D21:D22"/>
      <pageMargins left="0.75" right="0.75" top="0.69" bottom="0.7" header="0.4" footer="0.37"/>
      <pageSetup orientation="portrait" r:id="rId7"/>
      <headerFooter alignWithMargins="0"/>
    </customSheetView>
    <customSheetView guid="{7781E931-9022-448B-8CEA-16A952A0B08B}" showPageBreaks="1" showGridLines="0" printArea="1" view="pageBreakPreview">
      <selection activeCell="D6" sqref="D6"/>
      <pageMargins left="0.75" right="0.75" top="0.69" bottom="0.7" header="0.4" footer="0.37"/>
      <pageSetup orientation="portrait" r:id="rId8"/>
      <headerFooter alignWithMargins="0"/>
    </customSheetView>
    <customSheetView guid="{FE49A1A8-589E-4C61-B5F2-2DC8472D06ED}" showPageBreaks="1" showGridLines="0" printArea="1" view="pageBreakPreview">
      <selection activeCell="D21" sqref="D21:D22"/>
      <pageMargins left="0.75" right="0.75" top="0.69" bottom="0.7" header="0.4" footer="0.37"/>
      <pageSetup orientation="portrait" r:id="rId9"/>
      <headerFooter alignWithMargins="0"/>
    </customSheetView>
    <customSheetView guid="{EF525F2E-18DE-47FD-A864-6F2A2CA91061}" showGridLines="0">
      <selection activeCell="D9" sqref="D9"/>
      <pageMargins left="0.75" right="0.75" top="0.69" bottom="0.7" header="0.4" footer="0.37"/>
      <pageSetup orientation="portrait" r:id="rId10"/>
      <headerFooter alignWithMargins="0"/>
    </customSheetView>
    <customSheetView guid="{9C0E3A54-A1E4-4406-967B-FE168F751196}" showGridLines="0" topLeftCell="A7">
      <selection activeCell="D11" sqref="D11"/>
      <pageMargins left="0.75" right="0.75" top="0.69" bottom="0.7" header="0.4" footer="0.37"/>
      <pageSetup orientation="portrait" r:id="rId11"/>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12"/>
      <headerFooter alignWithMargins="0"/>
    </customSheetView>
    <customSheetView guid="{B0EE7D76-5806-4718-BDAD-3A3EA691E5E4}" showGridLines="0" topLeftCell="A4">
      <selection activeCell="D22" sqref="D22"/>
      <pageMargins left="0.75" right="0.75" top="0.69" bottom="0.7" header="0.4" footer="0.37"/>
      <pageSetup orientation="portrait" r:id="rId13"/>
      <headerFooter alignWithMargins="0"/>
    </customSheetView>
    <customSheetView guid="{696D9240-6693-44E8-B9A4-2BFADD101EE2}" showGridLines="0">
      <selection activeCell="D6" sqref="D6"/>
      <pageMargins left="0.75" right="0.75" top="0.69" bottom="0.7" header="0.4" footer="0.37"/>
      <pageSetup orientation="portrait" r:id="rId14"/>
      <headerFooter alignWithMargins="0"/>
    </customSheetView>
    <customSheetView guid="{58D82F59-8CF6-455F-B9F4-081499FDF243}" showGridLines="0">
      <selection activeCell="D9" sqref="D9"/>
      <pageMargins left="0.75" right="0.75" top="0.69" bottom="0.7" header="0.4" footer="0.37"/>
      <pageSetup orientation="portrait" r:id="rId15"/>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16"/>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r:id="rId17"/>
      <headerFooter alignWithMargins="0"/>
    </customSheetView>
    <customSheetView guid="{9CA44E70-650F-49CD-967F-298619682CA2}" showGridLines="0" topLeftCell="A7">
      <selection activeCell="D11" sqref="D11"/>
      <pageMargins left="0.75" right="0.75" top="0.69" bottom="0.7" header="0.4" footer="0.37"/>
      <pageSetup orientation="portrait" r:id="rId18"/>
      <headerFooter alignWithMargins="0"/>
    </customSheetView>
    <customSheetView guid="{42E48991-4351-4471-8AF6-A35D24AE57E4}" showPageBreaks="1" showGridLines="0" printArea="1" view="pageBreakPreview">
      <selection activeCell="D10" sqref="D10"/>
      <pageMargins left="0.75" right="0.75" top="0.69" bottom="0.7" header="0.4" footer="0.37"/>
      <pageSetup orientation="portrait" r:id="rId19"/>
      <headerFooter alignWithMargins="0"/>
    </customSheetView>
    <customSheetView guid="{5A07DBA2-29FE-46EA-8A64-6BF1FB7295C8}" showPageBreaks="1" showGridLines="0" printArea="1" view="pageBreakPreview" showRuler="0" topLeftCell="A4">
      <selection activeCell="D18" sqref="D18"/>
      <pageMargins left="0.75" right="0.75" top="0.69" bottom="0.7" header="0.4" footer="0.37"/>
      <pageSetup orientation="portrait" r:id="rId20"/>
      <headerFooter alignWithMargins="0"/>
    </customSheetView>
    <customSheetView guid="{BE00177C-666B-4CCB-B6AF-EE8409A04F15}" showPageBreaks="1" showGridLines="0" printArea="1" view="pageBreakPreview">
      <selection activeCell="D10" sqref="D10"/>
      <pageMargins left="0.75" right="0.75" top="0.69" bottom="0.7" header="0.4" footer="0.37"/>
      <pageSetup orientation="portrait" r:id="rId21"/>
      <headerFooter alignWithMargins="0"/>
    </customSheetView>
    <customSheetView guid="{8020169D-1904-4071-9010-34C6BAD35472}" showPageBreaks="1" showGridLines="0" printArea="1" view="pageBreakPreview">
      <selection activeCell="D6" sqref="D6"/>
      <pageMargins left="0.75" right="0.75" top="0.69" bottom="0.7" header="0.4" footer="0.37"/>
      <pageSetup orientation="portrait" r:id="rId22"/>
      <headerFooter alignWithMargins="0"/>
    </customSheetView>
    <customSheetView guid="{EFF9997F-F423-457E-8339-C5D06689EC0D}" showPageBreaks="1" showGridLines="0" printArea="1" view="pageBreakPreview">
      <selection activeCell="D6" sqref="D6"/>
      <pageMargins left="0.75" right="0.75" top="0.69" bottom="0.7" header="0.4" footer="0.37"/>
      <pageSetup orientation="portrait" r:id="rId23"/>
      <headerFooter alignWithMargins="0"/>
    </customSheetView>
    <customSheetView guid="{D39E83F3-4061-47C5-8153-10B7C21D208A}" showPageBreaks="1" showGridLines="0" printArea="1" view="pageBreakPreview">
      <selection activeCell="D6" sqref="D6"/>
      <pageMargins left="0.75" right="0.75" top="0.69" bottom="0.7" header="0.4" footer="0.37"/>
      <pageSetup orientation="portrait" r:id="rId24"/>
      <headerFooter alignWithMargins="0"/>
    </customSheetView>
    <customSheetView guid="{D963BE1A-1920-4E18-8F54-07F354CCE224}" showPageBreaks="1" showGridLines="0" printArea="1" hiddenRows="1" view="pageBreakPreview">
      <selection activeCell="D21" sqref="D21:D22"/>
      <pageMargins left="0.75" right="0.75" top="0.69" bottom="0.7" header="0.4" footer="0.37"/>
      <pageSetup orientation="portrait" r:id="rId25"/>
      <headerFooter alignWithMargins="0"/>
    </customSheetView>
    <customSheetView guid="{D545044E-B7FF-408B-A291-2187C526EC3D}" showPageBreaks="1" showGridLines="0" printArea="1" hiddenRows="1" view="pageBreakPreview">
      <selection activeCell="D11" sqref="D11"/>
      <pageMargins left="0.75" right="0.75" top="0.69" bottom="0.7" header="0.4" footer="0.37"/>
      <pageSetup orientation="portrait" r:id="rId26"/>
      <headerFooter alignWithMargins="0"/>
    </customSheetView>
    <customSheetView guid="{883F4F4D-A630-4132-B676-8201FF751979}" showPageBreaks="1" showGridLines="0" printArea="1" hiddenRows="1" view="pageBreakPreview">
      <selection activeCell="D10" sqref="D10"/>
      <pageMargins left="0.75" right="0.75" top="0.69" bottom="0.7" header="0.4" footer="0.37"/>
      <pageSetup orientation="portrait" r:id="rId27"/>
      <headerFooter alignWithMargins="0"/>
    </customSheetView>
    <customSheetView guid="{FA8C7114-2E15-4727-B4B0-927BCE12D1A6}" showPageBreaks="1" showGridLines="0" printArea="1" hiddenRows="1" view="pageBreakPreview">
      <selection activeCell="D14" sqref="D14"/>
      <pageMargins left="0.75" right="0.75" top="0.69" bottom="0.7" header="0.4" footer="0.37"/>
      <pageSetup orientation="portrait" r:id="rId28"/>
      <headerFooter alignWithMargins="0"/>
    </customSheetView>
    <customSheetView guid="{483DCDBB-D1CA-4B11-85F4-FA65A96DCE29}" showPageBreaks="1" showGridLines="0" printArea="1" hiddenRows="1" view="pageBreakPreview">
      <selection activeCell="D14" sqref="D14"/>
      <pageMargins left="0.75" right="0.75" top="0.69" bottom="0.7" header="0.4" footer="0.37"/>
      <pageSetup orientation="portrait" r:id="rId29"/>
      <headerFooter alignWithMargins="0"/>
    </customSheetView>
    <customSheetView guid="{97EFF801-2C6F-4063-9981-A39996328FAC}" showPageBreaks="1" showGridLines="0" printArea="1" hiddenRows="1" view="pageBreakPreview" topLeftCell="A3">
      <selection activeCell="D19" sqref="D19"/>
      <pageMargins left="0.75" right="0.75" top="0.69" bottom="0.7" header="0.4" footer="0.37"/>
      <pageSetup orientation="portrait" horizontalDpi="4294967295" verticalDpi="4294967295" r:id="rId30"/>
      <headerFooter alignWithMargins="0"/>
    </customSheetView>
    <customSheetView guid="{585A669F-29FF-4D0D-B50C-5C677FB93FEB}" showPageBreaks="1" showGridLines="0" printArea="1" hiddenRows="1" view="pageBreakPreview" topLeftCell="A4">
      <selection activeCell="D21" sqref="D21:D22"/>
      <pageMargins left="0.75" right="0.75" top="0.69" bottom="0.7" header="0.4" footer="0.37"/>
      <pageSetup orientation="portrait" horizontalDpi="4294967295" verticalDpi="4294967295" r:id="rId31"/>
      <headerFooter alignWithMargins="0"/>
    </customSheetView>
    <customSheetView guid="{804C0530-632A-4E06-A9A2-093B6503F55F}" showPageBreaks="1" showGridLines="0" printArea="1" hiddenRows="1" view="pageBreakPreview">
      <selection activeCell="D21" sqref="D21:D22"/>
      <pageMargins left="0.75" right="0.75" top="0.69" bottom="0.7" header="0.4" footer="0.37"/>
      <pageSetup orientation="portrait" horizontalDpi="4294967295" verticalDpi="4294967295" r:id="rId32"/>
      <headerFooter alignWithMargins="0"/>
    </customSheetView>
    <customSheetView guid="{5C772B04-11E1-4A74-9F43-9A74EF38E5E2}" showPageBreaks="1" showGridLines="0" printArea="1" hiddenRows="1" view="pageBreakPreview">
      <selection activeCell="D21" sqref="D21"/>
      <pageMargins left="0.75" right="0.75" top="0.69" bottom="0.7" header="0.4" footer="0.37"/>
      <pageSetup orientation="portrait" horizontalDpi="4294967295" verticalDpi="4294967295" r:id="rId33"/>
      <headerFooter alignWithMargins="0"/>
    </customSheetView>
    <customSheetView guid="{65BDA0F1-6D38-4874-87A2-19D645CD5B6D}" showPageBreaks="1" showGridLines="0" printArea="1" hiddenRows="1" view="pageBreakPreview">
      <selection activeCell="D21" sqref="D21"/>
      <pageMargins left="0.75" right="0.75" top="0.69" bottom="0.7" header="0.4" footer="0.37"/>
      <pageSetup orientation="portrait" horizontalDpi="4294967295" verticalDpi="4294967295" r:id="rId34"/>
      <headerFooter alignWithMargins="0"/>
    </customSheetView>
  </customSheetViews>
  <mergeCells count="3">
    <mergeCell ref="B4:D4"/>
    <mergeCell ref="B1:D1"/>
    <mergeCell ref="B2:D2"/>
  </mergeCells>
  <phoneticPr fontId="33" type="noConversion"/>
  <conditionalFormatting sqref="B13:C16">
    <cfRule type="expression" dxfId="2" priority="4" stopIfTrue="1">
      <formula>$D$6= "Individual Firm"</formula>
    </cfRule>
  </conditionalFormatting>
  <conditionalFormatting sqref="D7">
    <cfRule type="expression" dxfId="1" priority="3" stopIfTrue="1">
      <formula>$AA$6=0</formula>
    </cfRule>
  </conditionalFormatting>
  <conditionalFormatting sqref="D13:D16">
    <cfRule type="expression" dxfId="0" priority="1" stopIfTrue="1">
      <formula>$D$6= "Individual Firm"</formula>
    </cfRule>
  </conditionalFormatting>
  <dataValidations count="2">
    <dataValidation type="date" allowBlank="1" showInputMessage="1" showErrorMessage="1" error="Enter date in dd-mmm-yy format. Example 01-oct-10" sqref="D21">
      <formula1>AB17</formula1>
      <formula2>AB18</formula2>
    </dataValidation>
    <dataValidation type="list" allowBlank="1" showInputMessage="1" showErrorMessage="1" sqref="D6">
      <formula1>$AA$2:$AA$4</formula1>
    </dataValidation>
  </dataValidations>
  <pageMargins left="0.75" right="0.75" top="0.69" bottom="0.7" header="0.4" footer="0.37"/>
  <pageSetup orientation="portrait" horizontalDpi="4294967295" verticalDpi="4294967295" r:id="rId35"/>
  <headerFooter alignWithMargins="0"/>
  <drawing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2"/>
  </sheetPr>
  <dimension ref="A1:S28"/>
  <sheetViews>
    <sheetView showGridLines="0" tabSelected="1" view="pageBreakPreview" zoomScale="60" zoomScaleNormal="100" workbookViewId="0">
      <selection activeCell="A3" sqref="A3:K3"/>
    </sheetView>
  </sheetViews>
  <sheetFormatPr defaultColWidth="9" defaultRowHeight="16.5"/>
  <cols>
    <col min="1" max="1" width="15.625" style="78" customWidth="1"/>
    <col min="2" max="2" width="21.375" style="78" customWidth="1"/>
    <col min="3" max="3" width="12.875" style="78" customWidth="1"/>
    <col min="4" max="4" width="26.375" style="78" customWidth="1"/>
    <col min="5" max="5" width="28.375" style="78" customWidth="1"/>
    <col min="6" max="6" width="80.5" style="235" customWidth="1"/>
    <col min="7" max="7" width="6.625" style="78" customWidth="1"/>
    <col min="8" max="8" width="15.875" style="78" customWidth="1"/>
    <col min="9" max="9" width="22.75" style="26" customWidth="1"/>
    <col min="10" max="10" width="29" style="26" customWidth="1"/>
    <col min="11" max="11" width="9.75" style="26" customWidth="1"/>
    <col min="12" max="12" width="3.75" style="220" customWidth="1"/>
    <col min="13" max="13" width="4" style="70" customWidth="1"/>
    <col min="14" max="14" width="7.625" style="70" bestFit="1" customWidth="1"/>
    <col min="15" max="15" width="2.375" style="70" customWidth="1"/>
    <col min="16" max="16" width="7" style="70" bestFit="1" customWidth="1"/>
    <col min="17" max="17" width="1.5" style="70" customWidth="1"/>
    <col min="18" max="18" width="13.5" style="70" customWidth="1"/>
    <col min="19" max="23" width="9" style="70" customWidth="1"/>
    <col min="24" max="16384" width="9" style="70"/>
  </cols>
  <sheetData>
    <row r="1" spans="1:18" s="449" customFormat="1" ht="29.25" customHeight="1">
      <c r="A1" s="569" t="str">
        <f>'Names of Bidder'!B2</f>
        <v xml:space="preserve"> NIT No.: NHPTL/C&amp;M/24-25/EL-055/OTE-002</v>
      </c>
      <c r="B1" s="569"/>
      <c r="C1" s="569"/>
      <c r="D1" s="569"/>
      <c r="E1" s="516"/>
      <c r="F1" s="446"/>
      <c r="G1" s="445"/>
      <c r="H1" s="445"/>
      <c r="I1" s="447"/>
      <c r="J1" s="448" t="s">
        <v>231</v>
      </c>
      <c r="K1" s="448"/>
    </row>
    <row r="2" spans="1:18" s="449" customFormat="1" ht="18" customHeight="1">
      <c r="A2" s="450"/>
      <c r="B2" s="450"/>
      <c r="C2" s="450"/>
      <c r="D2" s="450"/>
      <c r="E2" s="450"/>
      <c r="F2" s="450"/>
      <c r="G2" s="450"/>
      <c r="H2" s="450"/>
      <c r="I2" s="451"/>
      <c r="J2" s="451"/>
      <c r="K2" s="451"/>
    </row>
    <row r="3" spans="1:18" s="449" customFormat="1" ht="52.5" customHeight="1">
      <c r="A3" s="570" t="str">
        <f>Cover!B2</f>
        <v>Supply of Heavy-Duty Industrial Trailer of 350 MT Load Capacity</v>
      </c>
      <c r="B3" s="570"/>
      <c r="C3" s="570"/>
      <c r="D3" s="570"/>
      <c r="E3" s="570"/>
      <c r="F3" s="570"/>
      <c r="G3" s="570"/>
      <c r="H3" s="570"/>
      <c r="I3" s="570"/>
      <c r="J3" s="570"/>
      <c r="K3" s="570"/>
    </row>
    <row r="4" spans="1:18" s="449" customFormat="1" ht="21.95" customHeight="1">
      <c r="A4" s="571" t="s">
        <v>234</v>
      </c>
      <c r="B4" s="571"/>
      <c r="C4" s="571"/>
      <c r="D4" s="571"/>
      <c r="E4" s="571"/>
      <c r="F4" s="571"/>
      <c r="G4" s="571"/>
      <c r="H4" s="571"/>
      <c r="I4" s="571"/>
      <c r="J4" s="571"/>
      <c r="K4" s="571"/>
    </row>
    <row r="5" spans="1:18" s="449" customFormat="1" ht="18" customHeight="1">
      <c r="A5" s="452"/>
      <c r="B5" s="452"/>
      <c r="C5" s="452"/>
      <c r="D5" s="452"/>
      <c r="E5" s="452"/>
      <c r="F5" s="452"/>
      <c r="G5" s="452"/>
      <c r="H5" s="452"/>
      <c r="I5" s="451"/>
      <c r="J5" s="451"/>
      <c r="K5" s="451"/>
    </row>
    <row r="6" spans="1:18" s="449" customFormat="1" ht="18" customHeight="1">
      <c r="A6" s="453" t="s">
        <v>163</v>
      </c>
      <c r="B6" s="453"/>
      <c r="C6" s="453"/>
      <c r="D6" s="453"/>
      <c r="E6" s="453"/>
      <c r="F6" s="454"/>
      <c r="G6" s="453"/>
      <c r="H6" s="453"/>
      <c r="I6" s="455" t="s">
        <v>207</v>
      </c>
      <c r="J6" s="451"/>
      <c r="K6" s="454"/>
    </row>
    <row r="7" spans="1:18" s="449" customFormat="1" ht="18" customHeight="1">
      <c r="A7" s="453" t="str">
        <f>"Bidder as "&amp; 'Names of Bidder'!D6</f>
        <v>Bidder as Individual Firm</v>
      </c>
      <c r="B7" s="453"/>
      <c r="C7" s="453"/>
      <c r="D7" s="453"/>
      <c r="E7" s="453"/>
      <c r="F7" s="452"/>
      <c r="G7" s="452"/>
      <c r="H7" s="452"/>
      <c r="I7" s="456" t="s">
        <v>417</v>
      </c>
      <c r="J7" s="451"/>
      <c r="K7" s="454"/>
    </row>
    <row r="8" spans="1:18" s="449" customFormat="1" ht="15.75" customHeight="1">
      <c r="A8" s="453" t="s">
        <v>208</v>
      </c>
      <c r="B8" s="476">
        <f>'Names of Bidder'!D8</f>
        <v>0</v>
      </c>
      <c r="C8" s="476"/>
      <c r="D8" s="476"/>
      <c r="E8" s="476"/>
      <c r="F8" s="476"/>
      <c r="G8" s="452"/>
      <c r="H8" s="452"/>
      <c r="I8" s="456" t="s">
        <v>418</v>
      </c>
      <c r="J8" s="451"/>
      <c r="K8" s="454"/>
    </row>
    <row r="9" spans="1:18" s="449" customFormat="1">
      <c r="A9" s="453" t="s">
        <v>210</v>
      </c>
      <c r="B9" s="476">
        <f>'Names of Bidder'!D9</f>
        <v>0</v>
      </c>
      <c r="C9" s="476"/>
      <c r="D9" s="476"/>
      <c r="E9" s="476"/>
      <c r="F9" s="476"/>
      <c r="G9" s="452"/>
      <c r="H9" s="452"/>
      <c r="I9" s="456" t="s">
        <v>419</v>
      </c>
      <c r="J9" s="451"/>
      <c r="K9" s="454"/>
    </row>
    <row r="10" spans="1:18" s="449" customFormat="1">
      <c r="A10" s="454"/>
      <c r="B10" s="476">
        <f>'Names of Bidder'!D10</f>
        <v>0</v>
      </c>
      <c r="C10" s="476"/>
      <c r="D10" s="476"/>
      <c r="E10" s="476"/>
      <c r="F10" s="476"/>
      <c r="G10" s="452"/>
      <c r="H10" s="452"/>
      <c r="I10" s="456" t="s">
        <v>420</v>
      </c>
      <c r="J10" s="451"/>
      <c r="K10" s="454"/>
    </row>
    <row r="11" spans="1:18" s="449" customFormat="1">
      <c r="A11" s="454"/>
      <c r="B11" s="476">
        <f>'Names of Bidder'!D11</f>
        <v>0</v>
      </c>
      <c r="C11" s="476"/>
      <c r="D11" s="476"/>
      <c r="E11" s="476"/>
      <c r="F11" s="476"/>
      <c r="G11" s="452"/>
      <c r="H11" s="452"/>
      <c r="I11" s="456" t="s">
        <v>421</v>
      </c>
      <c r="J11" s="451"/>
      <c r="K11" s="454"/>
    </row>
    <row r="12" spans="1:18" s="449" customFormat="1" ht="18" customHeight="1">
      <c r="A12" s="454"/>
      <c r="B12" s="454"/>
      <c r="C12" s="454"/>
      <c r="D12" s="454"/>
      <c r="E12" s="454"/>
      <c r="F12" s="457"/>
      <c r="G12" s="457"/>
      <c r="H12" s="457"/>
      <c r="I12" s="456"/>
      <c r="J12" s="451"/>
      <c r="K12" s="454"/>
    </row>
    <row r="13" spans="1:18" s="449" customFormat="1" ht="18" customHeight="1">
      <c r="A13" s="454"/>
      <c r="B13" s="454"/>
      <c r="C13" s="454"/>
      <c r="D13" s="454"/>
      <c r="E13" s="454"/>
      <c r="F13" s="454"/>
      <c r="G13" s="454"/>
      <c r="H13" s="454"/>
      <c r="I13" s="453"/>
      <c r="J13" s="451"/>
      <c r="K13" s="451"/>
    </row>
    <row r="14" spans="1:18" ht="27" customHeight="1">
      <c r="A14" s="573" t="s">
        <v>446</v>
      </c>
      <c r="B14" s="573"/>
      <c r="C14" s="573"/>
      <c r="D14" s="573"/>
      <c r="E14" s="573"/>
      <c r="F14" s="573"/>
      <c r="G14" s="573"/>
      <c r="H14" s="573"/>
      <c r="I14" s="573"/>
      <c r="J14" s="573"/>
      <c r="K14" s="573"/>
      <c r="L14" s="236"/>
    </row>
    <row r="15" spans="1:18" ht="18" customHeight="1">
      <c r="F15" s="78"/>
      <c r="I15" s="74"/>
      <c r="J15" s="75" t="s">
        <v>184</v>
      </c>
    </row>
    <row r="16" spans="1:18" ht="90" customHeight="1">
      <c r="A16" s="92" t="s">
        <v>185</v>
      </c>
      <c r="B16" s="461" t="s">
        <v>391</v>
      </c>
      <c r="C16" s="488" t="s">
        <v>393</v>
      </c>
      <c r="D16" s="489" t="s">
        <v>447</v>
      </c>
      <c r="E16" s="489" t="s">
        <v>394</v>
      </c>
      <c r="F16" s="92" t="s">
        <v>206</v>
      </c>
      <c r="G16" s="219" t="s">
        <v>183</v>
      </c>
      <c r="H16" s="219" t="s">
        <v>186</v>
      </c>
      <c r="I16" s="92" t="s">
        <v>398</v>
      </c>
      <c r="J16" s="92" t="s">
        <v>399</v>
      </c>
      <c r="K16" s="92" t="s">
        <v>383</v>
      </c>
      <c r="R16" s="525"/>
    </row>
    <row r="17" spans="1:19" ht="18" customHeight="1">
      <c r="A17" s="219">
        <v>1</v>
      </c>
      <c r="B17" s="434" t="s">
        <v>392</v>
      </c>
      <c r="C17" s="434" t="s">
        <v>395</v>
      </c>
      <c r="D17" s="434" t="s">
        <v>396</v>
      </c>
      <c r="E17" s="434" t="s">
        <v>397</v>
      </c>
      <c r="F17" s="434">
        <v>5</v>
      </c>
      <c r="G17" s="219">
        <v>7</v>
      </c>
      <c r="H17" s="219">
        <v>8</v>
      </c>
      <c r="I17" s="219">
        <v>9</v>
      </c>
      <c r="J17" s="219" t="s">
        <v>389</v>
      </c>
      <c r="K17" s="219">
        <v>11</v>
      </c>
      <c r="R17" s="526"/>
    </row>
    <row r="18" spans="1:19" s="88" customFormat="1" ht="55.9" customHeight="1">
      <c r="A18" s="441">
        <v>1</v>
      </c>
      <c r="B18" s="517" t="s">
        <v>412</v>
      </c>
      <c r="C18" s="524">
        <v>87163900</v>
      </c>
      <c r="D18" s="442"/>
      <c r="E18" s="442">
        <v>0</v>
      </c>
      <c r="F18" s="490" t="str">
        <f>Cover!B2</f>
        <v>Supply of Heavy-Duty Industrial Trailer of 350 MT Load Capacity</v>
      </c>
      <c r="G18" s="443" t="s">
        <v>390</v>
      </c>
      <c r="H18" s="509">
        <v>1</v>
      </c>
      <c r="I18" s="475">
        <v>0</v>
      </c>
      <c r="J18" s="530" t="str">
        <f>IF(I18=0, "INCLUDED", IF(ISERROR(H18*I18), I18, H18*I18))</f>
        <v>INCLUDED</v>
      </c>
      <c r="K18" s="473" t="s">
        <v>238</v>
      </c>
      <c r="L18" s="474"/>
      <c r="M18" s="474"/>
      <c r="N18" s="474"/>
      <c r="O18" s="474"/>
      <c r="P18" s="474"/>
      <c r="Q18" s="474"/>
      <c r="R18" s="527"/>
      <c r="S18" s="474"/>
    </row>
    <row r="19" spans="1:19" s="499" customFormat="1" ht="26.1" customHeight="1">
      <c r="A19" s="496"/>
      <c r="B19" s="496"/>
      <c r="C19" s="496"/>
      <c r="D19" s="496"/>
      <c r="E19" s="496"/>
      <c r="F19" s="574" t="s">
        <v>237</v>
      </c>
      <c r="G19" s="575"/>
      <c r="H19" s="576"/>
      <c r="I19" s="497"/>
      <c r="J19" s="507">
        <f>SUM(J18:J18)</f>
        <v>0</v>
      </c>
      <c r="K19" s="506"/>
      <c r="L19" s="498"/>
      <c r="R19" s="528"/>
    </row>
    <row r="20" spans="1:19" ht="7.5" customHeight="1">
      <c r="A20" s="244"/>
      <c r="B20" s="244"/>
      <c r="C20" s="244"/>
      <c r="D20" s="244"/>
      <c r="E20" s="244"/>
      <c r="F20" s="245"/>
      <c r="G20" s="245"/>
      <c r="H20" s="245"/>
      <c r="I20" s="246"/>
      <c r="J20" s="247"/>
      <c r="K20" s="248"/>
    </row>
    <row r="21" spans="1:19" ht="7.5" customHeight="1">
      <c r="F21" s="577"/>
      <c r="G21" s="577"/>
      <c r="H21" s="577"/>
      <c r="I21" s="577"/>
      <c r="J21" s="577"/>
      <c r="K21" s="577"/>
    </row>
    <row r="22" spans="1:19" ht="7.5" customHeight="1">
      <c r="A22" s="249"/>
      <c r="B22" s="249"/>
      <c r="C22" s="249"/>
      <c r="D22" s="249"/>
      <c r="E22" s="249"/>
      <c r="F22" s="577"/>
      <c r="G22" s="577"/>
      <c r="H22" s="577"/>
      <c r="I22" s="577"/>
      <c r="J22" s="577"/>
      <c r="K22" s="577"/>
    </row>
    <row r="23" spans="1:19" ht="27" customHeight="1">
      <c r="A23" s="250"/>
      <c r="B23" s="578"/>
      <c r="C23" s="578"/>
      <c r="D23" s="578"/>
      <c r="E23" s="578"/>
      <c r="F23" s="578"/>
      <c r="G23" s="578"/>
      <c r="H23" s="578"/>
      <c r="I23" s="578"/>
      <c r="J23" s="578"/>
      <c r="K23" s="578"/>
    </row>
    <row r="24" spans="1:19" ht="33.6" customHeight="1">
      <c r="A24" s="212"/>
      <c r="B24" s="579"/>
      <c r="C24" s="579"/>
      <c r="D24" s="579"/>
      <c r="E24" s="579"/>
      <c r="F24" s="579"/>
      <c r="G24" s="579"/>
      <c r="H24" s="579"/>
      <c r="I24" s="579"/>
    </row>
    <row r="25" spans="1:19" ht="33.6" customHeight="1">
      <c r="A25" s="81" t="s">
        <v>217</v>
      </c>
      <c r="B25" s="112">
        <f>'Names of Bidder'!D21</f>
        <v>0</v>
      </c>
      <c r="C25" s="81"/>
      <c r="D25" s="81"/>
      <c r="E25" s="81"/>
      <c r="G25" s="420"/>
      <c r="H25" s="298"/>
      <c r="I25" s="83" t="s">
        <v>220</v>
      </c>
      <c r="J25" s="522">
        <f>'Names of Bidder'!D18</f>
        <v>0</v>
      </c>
      <c r="K25" s="85"/>
    </row>
    <row r="26" spans="1:19" ht="33.6" customHeight="1">
      <c r="A26" s="81" t="s">
        <v>218</v>
      </c>
      <c r="B26" s="522">
        <f>'Names of Bidder'!D22</f>
        <v>0</v>
      </c>
      <c r="C26" s="81"/>
      <c r="D26" s="81"/>
      <c r="E26" s="81"/>
      <c r="G26" s="88"/>
      <c r="H26" s="298"/>
      <c r="I26" s="83" t="s">
        <v>221</v>
      </c>
      <c r="J26" s="85">
        <f>'Names of Bidder'!D19</f>
        <v>0</v>
      </c>
      <c r="K26" s="438"/>
    </row>
    <row r="27" spans="1:19" ht="33.6" customHeight="1">
      <c r="F27" s="252"/>
      <c r="G27" s="26"/>
    </row>
    <row r="28" spans="1:19" ht="33.6" customHeight="1">
      <c r="F28" s="252"/>
      <c r="G28" s="26"/>
      <c r="I28" s="83"/>
      <c r="J28" s="572"/>
      <c r="K28" s="572"/>
    </row>
  </sheetData>
  <sheetProtection algorithmName="SHA-512" hashValue="10sCdChJzP/7NTPTNgUq84cNca0kbGKUF72Wkots62M7hlvyyOgXipaBAgxZzDl74+edVU1e+La092Mh/0r8ug==" saltValue="k31TqksZ1cnjVduVcUFEIw==" spinCount="100000" sheet="1" objects="1" scenarios="1"/>
  <customSheetViews>
    <customSheetView guid="{22581B22-4535-40E8-AE84-3A56DECE0C04}" scale="70" showPageBreaks="1" showGridLines="0" printArea="1" hiddenColumns="1" view="pageBreakPreview" topLeftCell="G16">
      <selection activeCell="I22" sqref="I22"/>
      <colBreaks count="1" manualBreakCount="1">
        <brk id="15" max="1048575" man="1"/>
      </colBreaks>
      <pageMargins left="0.21" right="0.23" top="0.48" bottom="0.48" header="0.25" footer="0.27"/>
      <printOptions horizontalCentered="1"/>
      <pageSetup paperSize="9" scale="40" orientation="landscape" horizontalDpi="4294967295" verticalDpi="4294967295" r:id="rId1"/>
      <headerFooter alignWithMargins="0">
        <oddFooter>&amp;R&amp;"Book Antiqua,Bold"&amp;10Schedule-1/ Page &amp;P of &amp;N</oddFooter>
      </headerFooter>
    </customSheetView>
    <customSheetView guid="{01BD8524-9381-4704-9D50-6C848948AE22}" scale="70" showPageBreaks="1" showGridLines="0" printArea="1" hiddenColumns="1" view="pageBreakPreview" topLeftCell="A4">
      <selection activeCell="I18" sqref="I18"/>
      <colBreaks count="1" manualBreakCount="1">
        <brk id="15" max="1048575" man="1"/>
      </colBreaks>
      <pageMargins left="0.21" right="0.23" top="0.48" bottom="0.48" header="0.25" footer="0.27"/>
      <printOptions horizontalCentered="1"/>
      <pageSetup paperSize="9" scale="40" orientation="landscape" horizontalDpi="4294967295" verticalDpi="4294967295" r:id="rId2"/>
      <headerFooter alignWithMargins="0">
        <oddFooter>&amp;R&amp;"Book Antiqua,Bold"&amp;10Schedule-1/ Page &amp;P of &amp;N</oddFooter>
      </headerFooter>
    </customSheetView>
    <customSheetView guid="{87981F99-33D2-48F3-9138-10E7D5F1DFD3}" scale="60" showPageBreaks="1" showGridLines="0" printArea="1" hiddenColumns="1" view="pageBreakPreview">
      <selection activeCell="M18" sqref="M18"/>
      <colBreaks count="1" manualBreakCount="1">
        <brk id="15" max="1048575" man="1"/>
      </colBreaks>
      <pageMargins left="0.21" right="0.23" top="0.48" bottom="0.48" header="0.25" footer="0.27"/>
      <printOptions horizontalCentered="1"/>
      <pageSetup paperSize="9" scale="40" orientation="landscape" horizontalDpi="4294967295" verticalDpi="4294967295" r:id="rId3"/>
      <headerFooter alignWithMargins="0">
        <oddFooter>&amp;R&amp;"Book Antiqua,Bold"&amp;10Schedule-1/ Page &amp;P of &amp;N</oddFooter>
      </headerFooter>
    </customSheetView>
    <customSheetView guid="{2BA1F3A4-7362-4C75-9E02-FB6308B23F40}"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4"/>
      <headerFooter alignWithMargins="0">
        <oddFooter>&amp;R&amp;"Book Antiqua,Bold"&amp;10Schedule-1/ Page &amp;P of &amp;N</oddFooter>
      </headerFooter>
    </customSheetView>
    <customSheetView guid="{88CDEBAE-8E08-4224-B529-C4120559940A}" scale="60" showPageBreaks="1" showGridLines="0" printArea="1" hiddenColumns="1" view="pageBreakPreview">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5"/>
      <headerFooter alignWithMargins="0">
        <oddFooter>&amp;R&amp;"Book Antiqua,Bold"&amp;10Schedule-1/ Page &amp;P of &amp;N</oddFooter>
      </headerFooter>
    </customSheetView>
    <customSheetView guid="{A8D67B77-0FCD-43C6-B55F-10F11F3996C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6"/>
      <headerFooter alignWithMargins="0">
        <oddFooter>&amp;R&amp;"Book Antiqua,Bold"&amp;10Schedule-1/ Page &amp;P of &amp;N</oddFooter>
      </headerFooter>
    </customSheetView>
    <customSheetView guid="{2B22B4D9-734E-466D-B6F8-DF61D532EF69}" scale="85" showPageBreaks="1" showGridLines="0" fitToPage="1" printArea="1" hiddenColumns="1" view="pageBreakPreview" topLeftCell="C1">
      <selection activeCell="N19" sqref="N19:N20"/>
      <colBreaks count="1" manualBreakCount="1">
        <brk id="16" max="1048575" man="1"/>
      </colBreaks>
      <pageMargins left="0.21" right="0.23" top="0.48" bottom="0.48" header="0.25" footer="0.27"/>
      <printOptions horizontalCentered="1"/>
      <pageSetup paperSize="9" scale="58" orientation="landscape" r:id="rId7"/>
      <headerFooter alignWithMargins="0">
        <oddFooter>&amp;R&amp;"Book Antiqua,Bold"&amp;10Schedule-1/ Page &amp;P of &amp;N</oddFooter>
      </headerFooter>
    </customSheetView>
    <customSheetView guid="{7781E931-9022-448B-8CEA-16A952A0B08B}" showPageBreaks="1" showGridLines="0" printArea="1" hiddenRows="1" hiddenColumns="1" view="pageBreakPreview">
      <selection activeCell="C18" sqref="C18"/>
      <colBreaks count="1" manualBreakCount="1">
        <brk id="8" max="1048575" man="1"/>
      </colBreaks>
      <pageMargins left="0.511811023622047" right="0.26" top="0.48" bottom="0.54" header="0.25" footer="0.27"/>
      <printOptions horizontalCentered="1"/>
      <pageSetup paperSize="9" scale="88" orientation="portrait" r:id="rId8"/>
      <headerFooter alignWithMargins="0">
        <oddFooter>&amp;R&amp;"Book Antiqua,Bold"&amp;10Schedule-1/ Page &amp;P of &amp;N</oddFooter>
      </headerFooter>
    </customSheetView>
    <customSheetView guid="{FE49A1A8-589E-4C61-B5F2-2DC8472D06ED}" showPageBreaks="1" showGridLines="0" printArea="1" hiddenRows="1" hiddenColumns="1" view="pageBreakPreview" topLeftCell="A12">
      <selection activeCell="F18" sqref="F18"/>
      <colBreaks count="1" manualBreakCount="1">
        <brk id="8" max="1048575" man="1"/>
      </colBreaks>
      <pageMargins left="0.511811023622047" right="0.26" top="0.48" bottom="0.54" header="0.25" footer="0.27"/>
      <printOptions horizontalCentered="1"/>
      <pageSetup paperSize="9" scale="88" orientation="portrait" r:id="rId9"/>
      <headerFooter alignWithMargins="0">
        <oddFooter>&amp;R&amp;"Book Antiqua,Bold"&amp;10Schedule-1/ Page &amp;P of &amp;N</oddFooter>
      </headerFooter>
    </customSheetView>
    <customSheetView guid="{EF525F2E-18DE-47FD-A864-6F2A2CA91061}" hiddenRows="1" hiddenColumns="1" topLeftCell="A16">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0"/>
      <headerFooter alignWithMargins="0">
        <oddFooter>&amp;R&amp;"Book Antiqua,Bold"&amp;10Schedule-1/ Page &amp;P of &amp;N</oddFooter>
      </headerFooter>
    </customSheetView>
    <customSheetView guid="{9C0E3A54-A1E4-4406-967B-FE168F751196}" hiddenRows="1" hiddenColumns="1" topLeftCell="A4">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1"/>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2"/>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3"/>
      <headerFooter alignWithMargins="0">
        <oddFooter>&amp;R&amp;"Book Antiqua,Bold"&amp;10Schedule-1/ 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14"/>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6"/>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7"/>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r:id="rId18"/>
      <headerFooter alignWithMargins="0">
        <oddFooter>&amp;R&amp;"Book Antiqua,Bold"&amp;10Schedule-1/ Page &amp;P of &amp;N</oddFooter>
      </headerFooter>
    </customSheetView>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9"/>
      <headerFooter alignWithMargins="0">
        <oddFooter>&amp;R&amp;"Book Antiqua,Bold"&amp;10Schedule-1/ Page &amp;P of &amp;N</oddFooter>
      </headerFooter>
    </customSheetView>
    <customSheetView guid="{42E48991-4351-4471-8AF6-A35D24AE57E4}" showPageBreaks="1" showGridLines="0"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r:id="rId20"/>
      <headerFooter alignWithMargins="0">
        <oddFooter>&amp;R&amp;"Book Antiqua,Bold"&amp;10Schedule-1/ Page &amp;P of &amp;N</oddFooter>
      </headerFooter>
    </customSheetView>
    <customSheetView guid="{5A07DBA2-29FE-46EA-8A64-6BF1FB7295C8}" showPageBreaks="1" showGridLines="0" printArea="1" hiddenRows="1" hiddenColumns="1" view="pageBreakPreview" showRuler="0" topLeftCell="A10">
      <selection activeCell="F22" sqref="F22"/>
      <colBreaks count="1" manualBreakCount="1">
        <brk id="8" max="1048575" man="1"/>
      </colBreaks>
      <pageMargins left="0.511811023622047" right="0.26" top="0.48" bottom="0.54" header="0.25" footer="0.27"/>
      <printOptions horizontalCentered="1"/>
      <pageSetup paperSize="9" scale="88" orientation="portrait" r:id="rId21"/>
      <headerFooter alignWithMargins="0">
        <oddFooter>&amp;R&amp;"Book Antiqua,Bold"&amp;10Schedule-1/ Page &amp;P of &amp;N</oddFooter>
      </headerFooter>
    </customSheetView>
    <customSheetView guid="{BE00177C-666B-4CCB-B6AF-EE8409A04F15}" showPageBreaks="1" showGridLines="0" printArea="1" hiddenRows="1" hiddenColumns="1" view="pageBreakPreview">
      <selection activeCell="F22" sqref="F22"/>
      <colBreaks count="1" manualBreakCount="1">
        <brk id="8" max="1048575" man="1"/>
      </colBreaks>
      <pageMargins left="0.511811023622047" right="0.26" top="0.48" bottom="0.54" header="0.25" footer="0.27"/>
      <printOptions horizontalCentered="1"/>
      <pageSetup paperSize="9" scale="88" orientation="portrait" r:id="rId22"/>
      <headerFooter alignWithMargins="0">
        <oddFooter>&amp;R&amp;"Book Antiqua,Bold"&amp;10Schedule-1/ Page &amp;P of &amp;N</oddFooter>
      </headerFooter>
    </customSheetView>
    <customSheetView guid="{8020169D-1904-4071-9010-34C6BAD35472}" showPageBreaks="1" showGridLines="0" printArea="1" hiddenColumns="1" view="pageBreakPreview" topLeftCell="A10">
      <selection activeCell="F18" sqref="F18"/>
      <colBreaks count="1" manualBreakCount="1">
        <brk id="11" max="1048575" man="1"/>
      </colBreaks>
      <pageMargins left="0.21" right="0.23" top="0.48" bottom="0.48" header="0.25" footer="0.27"/>
      <printOptions horizontalCentered="1"/>
      <pageSetup paperSize="9" scale="85" orientation="landscape" r:id="rId23"/>
      <headerFooter alignWithMargins="0">
        <oddFooter>&amp;R&amp;"Book Antiqua,Bold"&amp;10Schedule-1/ Page &amp;P of &amp;N</oddFooter>
      </headerFooter>
    </customSheetView>
    <customSheetView guid="{EFF9997F-F423-457E-8339-C5D06689EC0D}" showPageBreaks="1" showGridLines="0" printArea="1" hiddenColumns="1" view="pageBreakPreview">
      <selection activeCell="I18" sqref="I18"/>
      <colBreaks count="1" manualBreakCount="1">
        <brk id="11" max="1048575" man="1"/>
      </colBreaks>
      <pageMargins left="0.21" right="0.23" top="0.48" bottom="0.48" header="0.25" footer="0.27"/>
      <printOptions horizontalCentered="1"/>
      <pageSetup paperSize="9" scale="65" orientation="landscape" r:id="rId24"/>
      <headerFooter alignWithMargins="0">
        <oddFooter>&amp;R&amp;"Book Antiqua,Bold"&amp;10Schedule-1/ Page &amp;P of &amp;N</oddFooter>
      </headerFooter>
    </customSheetView>
    <customSheetView guid="{D39E83F3-4061-47C5-8153-10B7C21D208A}" showPageBreaks="1" showGridLines="0" printArea="1" hiddenColumns="1" view="pageBreakPreview" topLeftCell="A19">
      <selection activeCell="H19" sqref="H19"/>
      <colBreaks count="1" manualBreakCount="1">
        <brk id="13" max="1048575" man="1"/>
      </colBreaks>
      <pageMargins left="0.21" right="0.23" top="0.48" bottom="0.48" header="0.25" footer="0.27"/>
      <printOptions horizontalCentered="1"/>
      <pageSetup paperSize="9" scale="65" orientation="landscape" r:id="rId25"/>
      <headerFooter alignWithMargins="0">
        <oddFooter>&amp;R&amp;"Book Antiqua,Bold"&amp;10Schedule-1/ Page &amp;P of &amp;N</oddFooter>
      </headerFooter>
    </customSheetView>
    <customSheetView guid="{D963BE1A-1920-4E18-8F54-07F354CCE224}" scale="70" showPageBreaks="1" showGridLines="0" fitToPage="1" printArea="1" hiddenColumns="1" view="pageBreakPreview" topLeftCell="A4">
      <selection activeCell="J18" sqref="J18:J21"/>
      <colBreaks count="1" manualBreakCount="1">
        <brk id="12" max="1048575" man="1"/>
      </colBreaks>
      <pageMargins left="0.21" right="0.23" top="0.48" bottom="0.48" header="0.25" footer="0.27"/>
      <printOptions horizontalCentered="1"/>
      <pageSetup paperSize="9" scale="61" orientation="landscape" r:id="rId26"/>
      <headerFooter alignWithMargins="0">
        <oddFooter>&amp;R&amp;"Book Antiqua,Bold"&amp;10Schedule-1/ Page &amp;P of &amp;N</oddFooter>
      </headerFooter>
    </customSheetView>
    <customSheetView guid="{D545044E-B7FF-408B-A291-2187C526EC3D}" scale="70" showPageBreaks="1" showGridLines="0" fitToPage="1" printArea="1" hiddenColumns="1" view="pageBreakPreview">
      <selection activeCell="G18" sqref="G18"/>
      <colBreaks count="1" manualBreakCount="1">
        <brk id="16" max="1048575" man="1"/>
      </colBreaks>
      <pageMargins left="0.21" right="0.23" top="0.48" bottom="0.48" header="0.25" footer="0.27"/>
      <printOptions horizontalCentered="1"/>
      <pageSetup paperSize="9" scale="60" orientation="landscape" r:id="rId27"/>
      <headerFooter alignWithMargins="0">
        <oddFooter>&amp;R&amp;"Book Antiqua,Bold"&amp;10Schedule-1/ Page &amp;P of &amp;N</oddFooter>
      </headerFooter>
    </customSheetView>
    <customSheetView guid="{883F4F4D-A630-4132-B676-8201FF751979}" scale="85" showPageBreaks="1" showGridLines="0" fitToPage="1" printArea="1" hiddenColumns="1" view="pageBreakPreview" topLeftCell="A7">
      <selection activeCell="N19" sqref="N19:N20"/>
      <colBreaks count="1" manualBreakCount="1">
        <brk id="16" max="1048575" man="1"/>
      </colBreaks>
      <pageMargins left="0.21" right="0.23" top="0.48" bottom="0.48" header="0.25" footer="0.27"/>
      <printOptions horizontalCentered="1"/>
      <pageSetup paperSize="9" scale="62" orientation="landscape" r:id="rId28"/>
      <headerFooter alignWithMargins="0">
        <oddFooter>&amp;R&amp;"Book Antiqua,Bold"&amp;10Schedule-1/ Page &amp;P of &amp;N</oddFooter>
      </headerFooter>
    </customSheetView>
    <customSheetView guid="{FA8C7114-2E15-4727-B4B0-927BCE12D1A6}" scale="85" showPageBreaks="1" showGridLines="0" fitToPage="1" printArea="1" hiddenColumns="1" view="pageBreakPreview">
      <selection activeCell="G19" sqref="G19"/>
      <colBreaks count="1" manualBreakCount="1">
        <brk id="16" max="1048575" man="1"/>
      </colBreaks>
      <pageMargins left="0.21" right="0.23" top="0.48" bottom="0.48" header="0.25" footer="0.27"/>
      <printOptions horizontalCentered="1"/>
      <pageSetup paperSize="9" scale="38" orientation="landscape" r:id="rId29"/>
      <headerFooter alignWithMargins="0">
        <oddFooter>&amp;R&amp;"Book Antiqua,Bold"&amp;10Schedule-1/ Page &amp;P of &amp;N</oddFooter>
      </headerFooter>
    </customSheetView>
    <customSheetView guid="{483DCDBB-D1CA-4B11-85F4-FA65A96DCE2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30"/>
      <headerFooter alignWithMargins="0">
        <oddFooter>&amp;R&amp;"Book Antiqua,Bold"&amp;10Schedule-1/ Page &amp;P of &amp;N</oddFooter>
      </headerFooter>
    </customSheetView>
    <customSheetView guid="{97EFF801-2C6F-4063-9981-A39996328FAC}" scale="60" showPageBreaks="1" showGridLines="0" printArea="1" hiddenColumns="1" view="pageBreakPreview" topLeftCell="A26">
      <selection activeCell="G31" sqref="G31"/>
      <colBreaks count="1" manualBreakCount="1">
        <brk id="15" max="1048575" man="1"/>
      </colBreaks>
      <pageMargins left="0.21" right="0.23" top="0.48" bottom="0.48" header="0.25" footer="0.27"/>
      <printOptions horizontalCentered="1"/>
      <pageSetup paperSize="9" scale="40" orientation="landscape" horizontalDpi="4294967295" verticalDpi="4294967295" r:id="rId31"/>
      <headerFooter alignWithMargins="0">
        <oddFooter>&amp;R&amp;"Book Antiqua,Bold"&amp;10Schedule-1/ Page &amp;P of &amp;N</oddFooter>
      </headerFooter>
    </customSheetView>
    <customSheetView guid="{585A669F-29FF-4D0D-B50C-5C677FB93FEB}" scale="60" showPageBreaks="1" showGridLines="0" printArea="1" hiddenColumns="1" view="pageBreakPreview" topLeftCell="A29">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32"/>
      <headerFooter alignWithMargins="0">
        <oddFooter>&amp;R&amp;"Book Antiqua,Bold"&amp;10Schedule-1/ Page &amp;P of &amp;N</oddFooter>
      </headerFooter>
    </customSheetView>
    <customSheetView guid="{804C0530-632A-4E06-A9A2-093B6503F55F}"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33"/>
      <headerFooter alignWithMargins="0">
        <oddFooter>&amp;R&amp;"Book Antiqua,Bold"&amp;10Schedule-1/ Page &amp;P of &amp;N</oddFooter>
      </headerFooter>
    </customSheetView>
    <customSheetView guid="{5C772B04-11E1-4A74-9F43-9A74EF38E5E2}" scale="60" showPageBreaks="1" showGridLines="0" printArea="1" hiddenColumns="1" view="pageBreakPreview">
      <selection activeCell="M18" sqref="M18"/>
      <colBreaks count="1" manualBreakCount="1">
        <brk id="15" max="1048575" man="1"/>
      </colBreaks>
      <pageMargins left="0.21" right="0.23" top="0.48" bottom="0.48" header="0.25" footer="0.27"/>
      <printOptions horizontalCentered="1"/>
      <pageSetup paperSize="9" scale="40" orientation="landscape" horizontalDpi="4294967295" verticalDpi="4294967295" r:id="rId34"/>
      <headerFooter alignWithMargins="0">
        <oddFooter>&amp;R&amp;"Book Antiqua,Bold"&amp;10Schedule-1/ Page &amp;P of &amp;N</oddFooter>
      </headerFooter>
    </customSheetView>
    <customSheetView guid="{65BDA0F1-6D38-4874-87A2-19D645CD5B6D}" scale="70" showPageBreaks="1" showGridLines="0" printArea="1" hiddenColumns="1" view="pageBreakPreview" topLeftCell="A4">
      <selection activeCell="M18" sqref="M18:M23"/>
      <colBreaks count="1" manualBreakCount="1">
        <brk id="15" max="1048575" man="1"/>
      </colBreaks>
      <pageMargins left="0.21" right="0.23" top="0.48" bottom="0.48" header="0.25" footer="0.27"/>
      <printOptions horizontalCentered="1"/>
      <pageSetup paperSize="9" scale="40" orientation="landscape" horizontalDpi="4294967295" verticalDpi="4294967295" r:id="rId35"/>
      <headerFooter alignWithMargins="0">
        <oddFooter>&amp;R&amp;"Book Antiqua,Bold"&amp;10Schedule-1/ Page &amp;P of &amp;N</oddFooter>
      </headerFooter>
    </customSheetView>
  </customSheetViews>
  <mergeCells count="9">
    <mergeCell ref="A1:D1"/>
    <mergeCell ref="A3:K3"/>
    <mergeCell ref="A4:K4"/>
    <mergeCell ref="J28:K28"/>
    <mergeCell ref="A14:K14"/>
    <mergeCell ref="F19:H19"/>
    <mergeCell ref="F21:K22"/>
    <mergeCell ref="B23:K23"/>
    <mergeCell ref="B24:I24"/>
  </mergeCells>
  <phoneticPr fontId="3" type="noConversion"/>
  <dataValidations xWindow="482" yWindow="355" count="3">
    <dataValidation type="list" allowBlank="1" showInputMessage="1" showErrorMessage="1" sqref="K18">
      <formula1>"Direct,Bought Out"</formula1>
    </dataValidation>
    <dataValidation operator="greaterThan" allowBlank="1" showInputMessage="1" showErrorMessage="1" sqref="I18"/>
    <dataValidation type="list" allowBlank="1" showInputMessage="1" showErrorMessage="1" sqref="E18">
      <formula1>"0,5,12,18,28"</formula1>
    </dataValidation>
  </dataValidations>
  <printOptions horizontalCentered="1"/>
  <pageMargins left="0.21" right="0.23" top="0.48" bottom="0.48" header="0.25" footer="0.27"/>
  <pageSetup paperSize="9" scale="40" orientation="landscape" horizontalDpi="4294967295" verticalDpi="4294967295" r:id="rId36"/>
  <headerFooter alignWithMargins="0">
    <oddFooter>&amp;R&amp;"Book Antiqua,Bold"&amp;10Schedule-1/ Page &amp;P of &amp;N</oddFooter>
  </headerFooter>
  <colBreaks count="1" manualBreakCount="1">
    <brk id="11" max="1048575" man="1"/>
  </colBreaks>
  <drawing r:id="rId3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sheetPr>
  <dimension ref="A1:X32"/>
  <sheetViews>
    <sheetView topLeftCell="A13" zoomScaleNormal="100" zoomScaleSheetLayoutView="100" workbookViewId="0">
      <selection activeCell="K13" sqref="K1:K65536"/>
    </sheetView>
  </sheetViews>
  <sheetFormatPr defaultColWidth="9" defaultRowHeight="16.5"/>
  <cols>
    <col min="1" max="1" width="10.625" style="78" customWidth="1"/>
    <col min="2" max="2" width="31.75" style="235" customWidth="1"/>
    <col min="3" max="3" width="11.75" style="235" customWidth="1"/>
    <col min="4" max="4" width="6.625" style="78" customWidth="1"/>
    <col min="5" max="5" width="8.125" style="78" customWidth="1"/>
    <col min="6" max="6" width="11.375" style="26" customWidth="1"/>
    <col min="7" max="7" width="16.875" style="26" customWidth="1"/>
    <col min="8" max="8" width="11.125" style="26" customWidth="1"/>
    <col min="9" max="9" width="9" style="220"/>
    <col min="10" max="10" width="9.875" style="70" customWidth="1"/>
    <col min="11" max="11" width="6.375" style="70" hidden="1" customWidth="1"/>
    <col min="12" max="16384" width="9" style="70"/>
  </cols>
  <sheetData>
    <row r="1" spans="1:9" ht="18" customHeight="1">
      <c r="A1" s="71" t="str">
        <f>Cover!B3</f>
        <v xml:space="preserve"> NIT No.: NHPTL/C&amp;M/24-25/EL-055/OTE-002</v>
      </c>
      <c r="B1" s="234"/>
      <c r="C1" s="234"/>
      <c r="D1" s="71"/>
      <c r="E1" s="71"/>
      <c r="F1" s="74"/>
      <c r="G1" s="74"/>
      <c r="H1" s="75" t="s">
        <v>231</v>
      </c>
    </row>
    <row r="2" spans="1:9" ht="18" customHeight="1">
      <c r="A2" s="61"/>
      <c r="B2" s="61"/>
      <c r="C2" s="61"/>
      <c r="D2" s="61"/>
      <c r="E2" s="61"/>
    </row>
    <row r="3" spans="1:9" ht="64.5" customHeight="1">
      <c r="A3" s="582" t="str">
        <f>Cover!$B$2</f>
        <v>Supply of Heavy-Duty Industrial Trailer of 350 MT Load Capacity</v>
      </c>
      <c r="B3" s="582"/>
      <c r="C3" s="582"/>
      <c r="D3" s="582"/>
      <c r="E3" s="582"/>
      <c r="F3" s="582"/>
      <c r="G3" s="582"/>
      <c r="H3" s="582"/>
    </row>
    <row r="4" spans="1:9" ht="21.95" customHeight="1">
      <c r="A4" s="583" t="s">
        <v>234</v>
      </c>
      <c r="B4" s="583"/>
      <c r="C4" s="583"/>
      <c r="D4" s="583"/>
      <c r="E4" s="583"/>
      <c r="F4" s="583"/>
      <c r="G4" s="583"/>
      <c r="H4" s="583"/>
    </row>
    <row r="5" spans="1:9" ht="18" customHeight="1">
      <c r="B5" s="78"/>
      <c r="C5" s="78"/>
    </row>
    <row r="6" spans="1:9" ht="18" customHeight="1">
      <c r="A6" s="23" t="s">
        <v>163</v>
      </c>
      <c r="B6" s="24"/>
      <c r="C6" s="24"/>
      <c r="D6" s="23"/>
      <c r="E6" s="23"/>
      <c r="F6" s="58" t="s">
        <v>207</v>
      </c>
      <c r="H6" s="24"/>
    </row>
    <row r="7" spans="1:9" ht="18" customHeight="1">
      <c r="A7" s="23" t="str">
        <f>"Bidder as "&amp; 'Names of Bidder'!D6</f>
        <v>Bidder as Individual Firm</v>
      </c>
      <c r="F7" s="57" t="s">
        <v>209</v>
      </c>
      <c r="H7" s="24"/>
    </row>
    <row r="8" spans="1:9" ht="18" customHeight="1">
      <c r="A8" s="23" t="s">
        <v>208</v>
      </c>
      <c r="B8" s="584">
        <f>'Names of Bidder'!D8</f>
        <v>0</v>
      </c>
      <c r="C8" s="584"/>
      <c r="D8" s="584"/>
      <c r="E8" s="584"/>
      <c r="F8" s="57" t="s">
        <v>211</v>
      </c>
      <c r="H8" s="24"/>
    </row>
    <row r="9" spans="1:9" ht="18" customHeight="1">
      <c r="A9" s="23" t="s">
        <v>210</v>
      </c>
      <c r="B9" s="584">
        <f>'Names of Bidder'!D9</f>
        <v>0</v>
      </c>
      <c r="C9" s="584"/>
      <c r="D9" s="584"/>
      <c r="E9" s="584"/>
      <c r="F9" s="57" t="s">
        <v>212</v>
      </c>
      <c r="H9" s="24"/>
    </row>
    <row r="10" spans="1:9" ht="18" customHeight="1">
      <c r="A10" s="24"/>
      <c r="B10" s="584">
        <f>'Names of Bidder'!D10</f>
        <v>0</v>
      </c>
      <c r="C10" s="584"/>
      <c r="D10" s="584"/>
      <c r="E10" s="584"/>
      <c r="F10" s="57" t="s">
        <v>213</v>
      </c>
      <c r="H10" s="24"/>
    </row>
    <row r="11" spans="1:9" ht="18" customHeight="1">
      <c r="A11" s="24"/>
      <c r="B11" s="584">
        <f>'Names of Bidder'!D11</f>
        <v>0</v>
      </c>
      <c r="C11" s="584"/>
      <c r="D11" s="584"/>
      <c r="E11" s="584"/>
      <c r="F11" s="57" t="s">
        <v>214</v>
      </c>
      <c r="H11" s="24"/>
    </row>
    <row r="12" spans="1:9" ht="18" customHeight="1">
      <c r="A12" s="24"/>
      <c r="B12" s="25"/>
      <c r="C12" s="25"/>
      <c r="D12" s="25"/>
      <c r="E12" s="25"/>
      <c r="F12" s="57"/>
      <c r="H12" s="24"/>
    </row>
    <row r="13" spans="1:9" ht="18" customHeight="1">
      <c r="A13" s="24"/>
      <c r="B13" s="24"/>
      <c r="C13" s="24"/>
      <c r="D13" s="24"/>
      <c r="E13" s="24"/>
      <c r="F13" s="23"/>
    </row>
    <row r="14" spans="1:9" ht="40.5" customHeight="1">
      <c r="A14" s="580" t="s">
        <v>192</v>
      </c>
      <c r="B14" s="580"/>
      <c r="C14" s="580"/>
      <c r="D14" s="580"/>
      <c r="E14" s="580"/>
      <c r="F14" s="580"/>
      <c r="G14" s="580"/>
      <c r="H14" s="580"/>
      <c r="I14" s="236"/>
    </row>
    <row r="15" spans="1:9" ht="18" customHeight="1">
      <c r="B15" s="78"/>
      <c r="C15" s="78"/>
      <c r="F15" s="74"/>
      <c r="G15" s="74"/>
      <c r="H15" s="75" t="s">
        <v>184</v>
      </c>
    </row>
    <row r="16" spans="1:9" ht="62.25" customHeight="1">
      <c r="A16" s="92" t="s">
        <v>185</v>
      </c>
      <c r="B16" s="92" t="s">
        <v>206</v>
      </c>
      <c r="C16" s="92" t="s">
        <v>164</v>
      </c>
      <c r="D16" s="219" t="s">
        <v>183</v>
      </c>
      <c r="E16" s="219" t="s">
        <v>186</v>
      </c>
      <c r="F16" s="92" t="s">
        <v>187</v>
      </c>
      <c r="G16" s="92" t="s">
        <v>188</v>
      </c>
      <c r="H16" s="92" t="s">
        <v>215</v>
      </c>
    </row>
    <row r="17" spans="1:24" ht="18" customHeight="1">
      <c r="A17" s="219">
        <v>1</v>
      </c>
      <c r="B17" s="219">
        <v>2</v>
      </c>
      <c r="C17" s="219">
        <v>3</v>
      </c>
      <c r="D17" s="219">
        <v>4</v>
      </c>
      <c r="E17" s="219">
        <v>5</v>
      </c>
      <c r="F17" s="219">
        <v>6</v>
      </c>
      <c r="G17" s="219" t="s">
        <v>165</v>
      </c>
      <c r="H17" s="219">
        <v>8</v>
      </c>
    </row>
    <row r="18" spans="1:24" s="88" customFormat="1" ht="50.1" customHeight="1">
      <c r="A18" s="237" t="e">
        <f>'Sch-1'!#REF!</f>
        <v>#REF!</v>
      </c>
      <c r="B18" s="237" t="e">
        <f>'Sch-1'!#REF!</f>
        <v>#REF!</v>
      </c>
      <c r="C18" s="329" t="e">
        <f>'Sch-1'!#REF!</f>
        <v>#REF!</v>
      </c>
      <c r="D18" s="291" t="e">
        <f>'Sch-1'!#REF!</f>
        <v>#REF!</v>
      </c>
      <c r="E18" s="306" t="e">
        <f>'Sch-1'!#REF!</f>
        <v>#REF!</v>
      </c>
      <c r="F18" s="324" t="e">
        <f>'Sch-1'!#REF!</f>
        <v>#REF!</v>
      </c>
      <c r="G18" s="239" t="e">
        <f>IF(F18=0, "Included", IF(ISERROR(E18*F18), F18, E18*F18))</f>
        <v>#REF!</v>
      </c>
      <c r="H18" s="238" t="e">
        <f>'Sch-1'!#REF!</f>
        <v>#REF!</v>
      </c>
      <c r="I18" s="26"/>
      <c r="K18" s="88" t="e">
        <f>'Sch-1'!#REF!</f>
        <v>#REF!</v>
      </c>
    </row>
    <row r="19" spans="1:24" ht="26.1" customHeight="1">
      <c r="A19" s="240"/>
      <c r="B19" s="581" t="s">
        <v>237</v>
      </c>
      <c r="C19" s="581"/>
      <c r="D19" s="581"/>
      <c r="E19" s="581"/>
      <c r="F19" s="238"/>
      <c r="G19" s="241">
        <f>SUMIF(K18:K18,"Direct",G18:G18)</f>
        <v>0</v>
      </c>
      <c r="H19" s="295" t="s">
        <v>238</v>
      </c>
      <c r="I19" s="26"/>
    </row>
    <row r="20" spans="1:24" ht="26.1" customHeight="1">
      <c r="A20" s="240"/>
      <c r="B20" s="581" t="s">
        <v>237</v>
      </c>
      <c r="C20" s="581"/>
      <c r="D20" s="581"/>
      <c r="E20" s="581"/>
      <c r="F20" s="238"/>
      <c r="G20" s="241">
        <f>SUMIF(K18:K18,"Bought Out",G18:G18)</f>
        <v>0</v>
      </c>
      <c r="H20" s="295" t="s">
        <v>301</v>
      </c>
      <c r="I20" s="26"/>
    </row>
    <row r="21" spans="1:24" ht="26.1" customHeight="1">
      <c r="A21" s="240"/>
      <c r="B21" s="581" t="s">
        <v>237</v>
      </c>
      <c r="C21" s="581"/>
      <c r="D21" s="581"/>
      <c r="E21" s="581"/>
      <c r="F21" s="238"/>
      <c r="G21" s="241">
        <f>G19+G20</f>
        <v>0</v>
      </c>
      <c r="H21" s="242"/>
      <c r="I21" s="26"/>
    </row>
    <row r="22" spans="1:24" ht="26.1" customHeight="1">
      <c r="A22" s="243"/>
      <c r="B22" s="586" t="s">
        <v>300</v>
      </c>
      <c r="C22" s="586"/>
      <c r="D22" s="586"/>
      <c r="E22" s="586"/>
      <c r="F22" s="238"/>
      <c r="G22" s="241" t="e">
        <f>'Sch-6 Dis'!F21</f>
        <v>#REF!</v>
      </c>
      <c r="H22" s="242"/>
      <c r="I22" s="26"/>
    </row>
    <row r="23" spans="1:24" ht="26.1" customHeight="1">
      <c r="A23" s="243"/>
      <c r="B23" s="587" t="s">
        <v>236</v>
      </c>
      <c r="C23" s="587"/>
      <c r="D23" s="587"/>
      <c r="E23" s="587"/>
      <c r="F23" s="238"/>
      <c r="G23" s="241" t="e">
        <f>G21+G22</f>
        <v>#REF!</v>
      </c>
      <c r="H23" s="242"/>
      <c r="I23" s="26"/>
    </row>
    <row r="24" spans="1:24" ht="16.5" customHeight="1">
      <c r="A24" s="244"/>
      <c r="B24" s="245"/>
      <c r="C24" s="245"/>
      <c r="D24" s="245"/>
      <c r="E24" s="245"/>
      <c r="F24" s="246"/>
      <c r="G24" s="247"/>
      <c r="H24" s="248"/>
    </row>
    <row r="25" spans="1:24" ht="16.5" customHeight="1">
      <c r="B25" s="577"/>
      <c r="C25" s="577"/>
      <c r="D25" s="577"/>
      <c r="E25" s="577"/>
      <c r="F25" s="577"/>
      <c r="G25" s="577"/>
      <c r="H25" s="577"/>
    </row>
    <row r="26" spans="1:24" ht="16.5" customHeight="1">
      <c r="A26" s="249"/>
      <c r="B26" s="577"/>
      <c r="C26" s="577"/>
      <c r="D26" s="577"/>
      <c r="E26" s="577"/>
      <c r="F26" s="577"/>
      <c r="G26" s="577"/>
      <c r="H26" s="577"/>
    </row>
    <row r="27" spans="1:24" ht="117.75" customHeight="1">
      <c r="A27" s="250" t="s">
        <v>223</v>
      </c>
      <c r="B27" s="580" t="s">
        <v>171</v>
      </c>
      <c r="C27" s="580"/>
      <c r="D27" s="580"/>
      <c r="E27" s="580"/>
      <c r="F27" s="580"/>
      <c r="G27" s="580"/>
      <c r="H27" s="580"/>
    </row>
    <row r="28" spans="1:24" ht="33.6" customHeight="1">
      <c r="A28" s="212"/>
      <c r="B28" s="251"/>
      <c r="C28" s="251"/>
      <c r="D28" s="229"/>
      <c r="E28" s="229"/>
    </row>
    <row r="29" spans="1:24" ht="33.6" customHeight="1">
      <c r="A29" s="81" t="s">
        <v>217</v>
      </c>
      <c r="B29" s="112">
        <f>'Names of Bidder'!D21</f>
        <v>0</v>
      </c>
      <c r="C29" s="112"/>
      <c r="D29" s="82"/>
      <c r="F29" s="83" t="s">
        <v>219</v>
      </c>
      <c r="G29" s="572"/>
      <c r="H29" s="572"/>
    </row>
    <row r="30" spans="1:24" s="220" customFormat="1" ht="33.6" customHeight="1">
      <c r="A30" s="81" t="s">
        <v>218</v>
      </c>
      <c r="B30" s="112">
        <f>'Names of Bidder'!D22</f>
        <v>0</v>
      </c>
      <c r="C30" s="112"/>
      <c r="D30" s="26"/>
      <c r="E30" s="78"/>
      <c r="F30" s="83" t="s">
        <v>220</v>
      </c>
      <c r="G30" s="585">
        <f>'Names of Bidder'!D18</f>
        <v>0</v>
      </c>
      <c r="H30" s="585"/>
      <c r="J30" s="70"/>
      <c r="K30" s="70"/>
      <c r="L30" s="70"/>
      <c r="M30" s="70"/>
      <c r="N30" s="70"/>
      <c r="O30" s="70"/>
      <c r="P30" s="70"/>
      <c r="Q30" s="70"/>
      <c r="R30" s="70"/>
      <c r="S30" s="70"/>
      <c r="T30" s="70"/>
      <c r="U30" s="70"/>
      <c r="V30" s="70"/>
      <c r="W30" s="70"/>
      <c r="X30" s="70"/>
    </row>
    <row r="31" spans="1:24" s="220" customFormat="1" ht="33.6" customHeight="1">
      <c r="A31" s="78"/>
      <c r="B31" s="252"/>
      <c r="C31" s="252"/>
      <c r="D31" s="26"/>
      <c r="E31" s="78"/>
      <c r="F31" s="83" t="s">
        <v>221</v>
      </c>
      <c r="G31" s="585">
        <f>'Names of Bidder'!D19</f>
        <v>0</v>
      </c>
      <c r="H31" s="585"/>
      <c r="J31" s="70"/>
      <c r="K31" s="70"/>
      <c r="L31" s="70"/>
      <c r="M31" s="70"/>
      <c r="N31" s="70"/>
      <c r="O31" s="70"/>
      <c r="P31" s="70"/>
      <c r="Q31" s="70"/>
      <c r="R31" s="70"/>
      <c r="S31" s="70"/>
      <c r="T31" s="70"/>
      <c r="U31" s="70"/>
      <c r="V31" s="70"/>
      <c r="W31" s="70"/>
      <c r="X31" s="70"/>
    </row>
    <row r="32" spans="1:24" s="220" customFormat="1" ht="33.6" customHeight="1">
      <c r="A32" s="78"/>
      <c r="B32" s="252"/>
      <c r="C32" s="252"/>
      <c r="D32" s="26"/>
      <c r="E32" s="78"/>
      <c r="F32" s="83" t="s">
        <v>222</v>
      </c>
      <c r="G32" s="572"/>
      <c r="H32" s="572"/>
      <c r="J32" s="70"/>
      <c r="K32" s="70"/>
      <c r="L32" s="70"/>
      <c r="M32" s="70"/>
      <c r="N32" s="70"/>
      <c r="O32" s="70"/>
      <c r="P32" s="70"/>
      <c r="Q32" s="70"/>
      <c r="R32" s="70"/>
      <c r="S32" s="70"/>
      <c r="T32" s="70"/>
      <c r="U32" s="70"/>
      <c r="V32" s="70"/>
      <c r="W32" s="70"/>
      <c r="X32" s="70"/>
    </row>
  </sheetData>
  <customSheetViews>
    <customSheetView guid="{22581B22-4535-40E8-AE84-3A56DECE0C0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01BD8524-9381-4704-9D50-6C848948AE2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87981F99-33D2-48F3-9138-10E7D5F1DFD3}"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2BA1F3A4-7362-4C75-9E02-FB6308B23F40}"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88CDEBAE-8E08-4224-B529-C4120559940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A8D67B77-0FCD-43C6-B55F-10F11F3996C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2B22B4D9-734E-466D-B6F8-DF61D532EF6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7781E931-9022-448B-8CEA-16A952A0B08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FE49A1A8-589E-4C61-B5F2-2DC8472D06E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EF525F2E-18DE-47FD-A864-6F2A2CA91061}"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9C0E3A54-A1E4-4406-967B-FE168F75119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42E48991-4351-4471-8AF6-A35D24AE57E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5A07DBA2-29FE-46EA-8A64-6BF1FB7295C8}" hiddenColumns="1" state="hidden" showRuler="0"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BE00177C-666B-4CCB-B6AF-EE8409A04F15}"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8020169D-1904-4071-9010-34C6BAD3547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EFF9997F-F423-457E-8339-C5D06689EC0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D39E83F3-4061-47C5-8153-10B7C21D208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D963BE1A-1920-4E18-8F54-07F354CCE22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 guid="{D545044E-B7FF-408B-A291-2187C526EC3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6"/>
      <headerFooter alignWithMargins="0">
        <oddFooter>&amp;R&amp;"Book Antiqua,Bold"&amp;10Schedule-1/ Page &amp;P of &amp;N</oddFooter>
      </headerFooter>
    </customSheetView>
    <customSheetView guid="{883F4F4D-A630-4132-B676-8201FF75197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7"/>
      <headerFooter alignWithMargins="0">
        <oddFooter>&amp;R&amp;"Book Antiqua,Bold"&amp;10Schedule-1/ Page &amp;P of &amp;N</oddFooter>
      </headerFooter>
    </customSheetView>
    <customSheetView guid="{FA8C7114-2E15-4727-B4B0-927BCE12D1A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8"/>
      <headerFooter alignWithMargins="0">
        <oddFooter>&amp;R&amp;"Book Antiqua,Bold"&amp;10Schedule-1/ Page &amp;P of &amp;N</oddFooter>
      </headerFooter>
    </customSheetView>
    <customSheetView guid="{483DCDBB-D1CA-4B11-85F4-FA65A96DCE2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9"/>
      <headerFooter alignWithMargins="0">
        <oddFooter>&amp;R&amp;"Book Antiqua,Bold"&amp;10Schedule-1/ Page &amp;P of &amp;N</oddFooter>
      </headerFooter>
    </customSheetView>
    <customSheetView guid="{97EFF801-2C6F-4063-9981-A39996328FAC}"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0"/>
      <headerFooter alignWithMargins="0">
        <oddFooter>&amp;R&amp;"Book Antiqua,Bold"&amp;10Schedule-1/ Page &amp;P of &amp;N</oddFooter>
      </headerFooter>
    </customSheetView>
    <customSheetView guid="{585A669F-29FF-4D0D-B50C-5C677FB93FE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1"/>
      <headerFooter alignWithMargins="0">
        <oddFooter>&amp;R&amp;"Book Antiqua,Bold"&amp;10Schedule-1/ Page &amp;P of &amp;N</oddFooter>
      </headerFooter>
    </customSheetView>
    <customSheetView guid="{804C0530-632A-4E06-A9A2-093B6503F55F}"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2"/>
      <headerFooter alignWithMargins="0">
        <oddFooter>&amp;R&amp;"Book Antiqua,Bold"&amp;10Schedule-1/ Page &amp;P of &amp;N</oddFooter>
      </headerFooter>
    </customSheetView>
    <customSheetView guid="{5C772B04-11E1-4A74-9F43-9A74EF38E5E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3"/>
      <headerFooter alignWithMargins="0">
        <oddFooter>&amp;R&amp;"Book Antiqua,Bold"&amp;10Schedule-1/ Page &amp;P of &amp;N</oddFooter>
      </headerFooter>
    </customSheetView>
    <customSheetView guid="{65BDA0F1-6D38-4874-87A2-19D645CD5B6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4"/>
      <headerFooter alignWithMargins="0">
        <oddFooter>&amp;R&amp;"Book Antiqua,Bold"&amp;10Schedule-1/ Page &amp;P of &amp;N</oddFooter>
      </headerFooter>
    </customSheetView>
  </customSheetViews>
  <mergeCells count="18">
    <mergeCell ref="G31:H31"/>
    <mergeCell ref="G32:H32"/>
    <mergeCell ref="B22:E22"/>
    <mergeCell ref="B23:E23"/>
    <mergeCell ref="B25:H26"/>
    <mergeCell ref="B27:H27"/>
    <mergeCell ref="G29:H29"/>
    <mergeCell ref="G30:H30"/>
    <mergeCell ref="A14:H14"/>
    <mergeCell ref="B19:E19"/>
    <mergeCell ref="B20:E20"/>
    <mergeCell ref="B21:E21"/>
    <mergeCell ref="A3:H3"/>
    <mergeCell ref="A4:H4"/>
    <mergeCell ref="B8:E8"/>
    <mergeCell ref="B9:E9"/>
    <mergeCell ref="B10:E10"/>
    <mergeCell ref="B11:E11"/>
  </mergeCells>
  <phoneticPr fontId="29" type="noConversion"/>
  <dataValidations disablePrompts="1" count="2">
    <dataValidation type="date" allowBlank="1" showInputMessage="1" showErrorMessage="1" error="Enter date in &quot;dd-mmm-yy&quot; format. Example 03-oct-10." sqref="B30:C30">
      <formula1>#REF!</formula1>
      <formula2>#REF!</formula2>
    </dataValidation>
    <dataValidation type="list" allowBlank="1" showInputMessage="1" showErrorMessage="1" sqref="H18">
      <formula1>"Direct,Bought Out"</formula1>
    </dataValidation>
  </dataValidations>
  <printOptions horizontalCentered="1"/>
  <pageMargins left="0.511811023622047" right="0.26" top="0.48" bottom="0.54" header="0.25" footer="0.27"/>
  <pageSetup paperSize="9" orientation="portrait" horizontalDpi="300" verticalDpi="300" r:id="rId35"/>
  <headerFooter alignWithMargins="0">
    <oddFooter>&amp;R&amp;"Book Antiqua,Bold"&amp;10Schedule-1/ Page &amp;P of &amp;N</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3"/>
  </sheetPr>
  <dimension ref="A1:AA25"/>
  <sheetViews>
    <sheetView showGridLines="0" view="pageBreakPreview" zoomScale="80" zoomScaleNormal="100" zoomScaleSheetLayoutView="80" workbookViewId="0"/>
  </sheetViews>
  <sheetFormatPr defaultColWidth="9" defaultRowHeight="16.5"/>
  <cols>
    <col min="1" max="1" width="10" style="221" customWidth="1"/>
    <col min="2" max="2" width="18.25" style="221" customWidth="1"/>
    <col min="3" max="3" width="73.5" style="80" customWidth="1"/>
    <col min="4" max="4" width="7.625" style="221" customWidth="1"/>
    <col min="5" max="5" width="9.75" style="221" customWidth="1"/>
    <col min="6" max="6" width="24.25" style="79" customWidth="1"/>
    <col min="7" max="7" width="25.5" style="79" customWidth="1"/>
    <col min="8" max="8" width="11.125" style="26" customWidth="1"/>
    <col min="9" max="9" width="9" style="70" hidden="1" customWidth="1"/>
    <col min="10" max="10" width="9" style="70" customWidth="1"/>
    <col min="11" max="11" width="9" style="70"/>
    <col min="12" max="12" width="9" style="200"/>
    <col min="13" max="14" width="17.625" style="200" customWidth="1"/>
    <col min="15" max="27" width="9" style="200"/>
    <col min="28" max="16384" width="9" style="70"/>
  </cols>
  <sheetData>
    <row r="1" spans="1:27" ht="18" customHeight="1">
      <c r="A1" s="529" t="str">
        <f>Cover!B3</f>
        <v xml:space="preserve"> NIT No.: NHPTL/C&amp;M/24-25/EL-055/OTE-002</v>
      </c>
      <c r="B1" s="71"/>
      <c r="C1" s="72"/>
      <c r="D1" s="73"/>
      <c r="E1" s="73"/>
      <c r="F1" s="74"/>
      <c r="G1" s="75" t="s">
        <v>240</v>
      </c>
    </row>
    <row r="2" spans="1:27" ht="18" customHeight="1">
      <c r="A2" s="61"/>
      <c r="B2" s="61"/>
      <c r="C2" s="77"/>
      <c r="D2" s="78"/>
      <c r="E2" s="78"/>
      <c r="F2" s="26"/>
      <c r="G2" s="26"/>
    </row>
    <row r="3" spans="1:27" ht="54" customHeight="1">
      <c r="A3" s="590" t="str">
        <f>Cover!$B$2</f>
        <v>Supply of Heavy-Duty Industrial Trailer of 350 MT Load Capacity</v>
      </c>
      <c r="B3" s="590"/>
      <c r="C3" s="590"/>
      <c r="D3" s="590"/>
      <c r="E3" s="590"/>
      <c r="F3" s="590"/>
      <c r="G3" s="590"/>
      <c r="L3" s="214"/>
      <c r="N3" s="215"/>
    </row>
    <row r="4" spans="1:27" ht="21.95" customHeight="1">
      <c r="A4" s="583" t="s">
        <v>400</v>
      </c>
      <c r="B4" s="583"/>
      <c r="C4" s="583"/>
      <c r="D4" s="583"/>
      <c r="E4" s="583"/>
      <c r="F4" s="583"/>
      <c r="G4" s="583"/>
      <c r="H4" s="253"/>
      <c r="L4" s="214"/>
      <c r="N4" s="215"/>
    </row>
    <row r="5" spans="1:27" ht="18" customHeight="1">
      <c r="A5" s="254"/>
      <c r="B5" s="254"/>
      <c r="C5" s="217"/>
      <c r="D5" s="254"/>
      <c r="E5" s="254"/>
      <c r="F5" s="216"/>
      <c r="G5" s="255"/>
      <c r="L5" s="214"/>
      <c r="N5" s="215"/>
    </row>
    <row r="6" spans="1:27" ht="18" customHeight="1">
      <c r="A6" s="23" t="str">
        <f>'Sch-1'!A6</f>
        <v>Bidder’s Name and Address</v>
      </c>
      <c r="C6" s="477"/>
      <c r="D6" s="458"/>
      <c r="E6" s="458"/>
      <c r="F6" s="58" t="s">
        <v>207</v>
      </c>
      <c r="G6" s="26"/>
      <c r="H6" s="24"/>
      <c r="L6" s="214"/>
      <c r="N6" s="215"/>
    </row>
    <row r="7" spans="1:27" ht="18" customHeight="1">
      <c r="A7" s="218" t="str">
        <f>'Sch-1'!A7</f>
        <v>Bidder as Individual Firm</v>
      </c>
      <c r="C7" s="477"/>
      <c r="F7" s="514" t="s">
        <v>425</v>
      </c>
      <c r="G7" s="26"/>
      <c r="H7" s="24"/>
      <c r="L7" s="214"/>
      <c r="N7" s="215"/>
    </row>
    <row r="8" spans="1:27">
      <c r="A8" s="23" t="s">
        <v>208</v>
      </c>
      <c r="B8" s="477">
        <f>'Names of Bidder'!D8</f>
        <v>0</v>
      </c>
      <c r="F8" s="514" t="s">
        <v>426</v>
      </c>
      <c r="G8" s="26"/>
      <c r="H8" s="24"/>
      <c r="L8" s="214"/>
      <c r="N8" s="215"/>
    </row>
    <row r="9" spans="1:27">
      <c r="A9" s="23" t="s">
        <v>210</v>
      </c>
      <c r="B9" s="477">
        <f>'Names of Bidder'!D9</f>
        <v>0</v>
      </c>
      <c r="F9" s="514" t="s">
        <v>427</v>
      </c>
      <c r="G9" s="26"/>
      <c r="H9" s="24"/>
      <c r="L9" s="214"/>
      <c r="N9" s="215"/>
    </row>
    <row r="10" spans="1:27">
      <c r="A10" s="24"/>
      <c r="B10" s="591">
        <f>'Names of Bidder'!D10</f>
        <v>0</v>
      </c>
      <c r="C10" s="591"/>
      <c r="F10" s="57"/>
      <c r="G10" s="26"/>
      <c r="H10" s="24"/>
    </row>
    <row r="11" spans="1:27">
      <c r="A11" s="24"/>
      <c r="B11" s="591">
        <f>'Names of Bidder'!D11</f>
        <v>0</v>
      </c>
      <c r="C11" s="591"/>
      <c r="F11" s="57"/>
      <c r="G11" s="26"/>
      <c r="H11" s="24"/>
    </row>
    <row r="12" spans="1:27" ht="18" customHeight="1">
      <c r="A12" s="24"/>
      <c r="B12" s="24"/>
      <c r="C12" s="25"/>
      <c r="D12" s="459"/>
      <c r="E12" s="459"/>
      <c r="F12" s="62"/>
      <c r="G12" s="26"/>
      <c r="H12" s="24"/>
    </row>
    <row r="13" spans="1:27" ht="18" customHeight="1" thickBot="1">
      <c r="A13" s="24"/>
      <c r="B13" s="24"/>
      <c r="C13" s="23"/>
      <c r="D13" s="89"/>
      <c r="E13" s="89"/>
      <c r="F13" s="23"/>
      <c r="G13" s="75" t="s">
        <v>184</v>
      </c>
    </row>
    <row r="14" spans="1:27" s="449" customFormat="1" ht="74.25" customHeight="1">
      <c r="A14" s="461" t="s">
        <v>185</v>
      </c>
      <c r="B14" s="491" t="s">
        <v>391</v>
      </c>
      <c r="C14" s="461" t="s">
        <v>206</v>
      </c>
      <c r="D14" s="462" t="s">
        <v>183</v>
      </c>
      <c r="E14" s="462" t="s">
        <v>186</v>
      </c>
      <c r="F14" s="461" t="s">
        <v>442</v>
      </c>
      <c r="G14" s="461" t="s">
        <v>401</v>
      </c>
      <c r="H14" s="463"/>
      <c r="L14" s="464"/>
      <c r="M14" s="465"/>
      <c r="N14" s="465"/>
      <c r="O14" s="464"/>
      <c r="P14" s="464"/>
      <c r="Q14" s="464"/>
      <c r="R14" s="464"/>
      <c r="S14" s="464"/>
      <c r="T14" s="464"/>
      <c r="U14" s="464"/>
      <c r="V14" s="464"/>
      <c r="W14" s="464"/>
      <c r="X14" s="464"/>
      <c r="Y14" s="464"/>
      <c r="Z14" s="464"/>
      <c r="AA14" s="464"/>
    </row>
    <row r="15" spans="1:27" s="449" customFormat="1" ht="18" customHeight="1">
      <c r="A15" s="462">
        <v>1</v>
      </c>
      <c r="B15" s="462" t="s">
        <v>392</v>
      </c>
      <c r="C15" s="462">
        <v>6</v>
      </c>
      <c r="D15" s="462">
        <v>8</v>
      </c>
      <c r="E15" s="462">
        <v>9</v>
      </c>
      <c r="F15" s="462">
        <v>10</v>
      </c>
      <c r="G15" s="462" t="s">
        <v>388</v>
      </c>
      <c r="H15" s="466"/>
      <c r="I15" s="449" t="e">
        <f>Discount!O20</f>
        <v>#REF!</v>
      </c>
      <c r="L15" s="464"/>
      <c r="M15" s="467"/>
      <c r="N15" s="467"/>
      <c r="O15" s="464"/>
      <c r="P15" s="464"/>
      <c r="Q15" s="464"/>
      <c r="R15" s="464"/>
      <c r="S15" s="464"/>
      <c r="T15" s="464"/>
      <c r="U15" s="464"/>
      <c r="V15" s="464"/>
      <c r="W15" s="464"/>
      <c r="X15" s="464"/>
      <c r="Y15" s="464"/>
      <c r="Z15" s="464"/>
      <c r="AA15" s="464"/>
    </row>
    <row r="16" spans="1:27" s="449" customFormat="1" ht="18.75" hidden="1" customHeight="1">
      <c r="A16" s="492"/>
      <c r="B16" s="444"/>
      <c r="C16" s="462"/>
      <c r="D16" s="462"/>
      <c r="E16" s="462"/>
      <c r="F16" s="462"/>
      <c r="G16" s="462"/>
      <c r="H16" s="466"/>
      <c r="L16" s="464"/>
      <c r="M16" s="467"/>
      <c r="N16" s="467"/>
      <c r="O16" s="464"/>
      <c r="P16" s="464"/>
      <c r="Q16" s="464"/>
      <c r="R16" s="464"/>
      <c r="S16" s="464"/>
      <c r="T16" s="464"/>
      <c r="U16" s="464"/>
      <c r="V16" s="464"/>
      <c r="W16" s="464"/>
      <c r="X16" s="464"/>
      <c r="Y16" s="464"/>
      <c r="Z16" s="464"/>
      <c r="AA16" s="464"/>
    </row>
    <row r="17" spans="1:27" s="449" customFormat="1" ht="37.5" customHeight="1">
      <c r="A17" s="468">
        <f>'Sch-1'!A18</f>
        <v>1</v>
      </c>
      <c r="B17" s="468" t="str">
        <f>'Sch-1'!B18</f>
        <v xml:space="preserve">SUPPLY BOQ                              </v>
      </c>
      <c r="C17" s="493" t="str">
        <f>'Sch-1'!F18</f>
        <v>Supply of Heavy-Duty Industrial Trailer of 350 MT Load Capacity</v>
      </c>
      <c r="D17" s="494" t="str">
        <f>'Sch-1'!G18</f>
        <v xml:space="preserve">EA </v>
      </c>
      <c r="E17" s="510">
        <f>'Sch-1'!H18</f>
        <v>1</v>
      </c>
      <c r="F17" s="495">
        <v>0</v>
      </c>
      <c r="G17" s="469">
        <f>E17*F17</f>
        <v>0</v>
      </c>
      <c r="H17" s="466"/>
      <c r="L17" s="464"/>
      <c r="M17" s="467"/>
      <c r="N17" s="467"/>
      <c r="O17" s="464"/>
      <c r="P17" s="464"/>
      <c r="Q17" s="464"/>
      <c r="R17" s="464"/>
      <c r="S17" s="464"/>
      <c r="T17" s="464"/>
      <c r="U17" s="464"/>
      <c r="V17" s="464"/>
      <c r="W17" s="464"/>
      <c r="X17" s="464"/>
      <c r="Y17" s="464"/>
      <c r="Z17" s="464"/>
      <c r="AA17" s="464"/>
    </row>
    <row r="18" spans="1:27" s="449" customFormat="1" ht="24" customHeight="1">
      <c r="A18" s="470"/>
      <c r="B18" s="470"/>
      <c r="C18" s="592" t="s">
        <v>422</v>
      </c>
      <c r="D18" s="593"/>
      <c r="E18" s="593"/>
      <c r="F18" s="594"/>
      <c r="G18" s="508">
        <f>SUM(G17:G17)</f>
        <v>0</v>
      </c>
      <c r="H18" s="451"/>
      <c r="L18" s="464"/>
      <c r="M18" s="471"/>
      <c r="N18" s="472"/>
      <c r="O18" s="464"/>
      <c r="P18" s="464"/>
      <c r="Q18" s="464"/>
      <c r="R18" s="464"/>
      <c r="S18" s="464"/>
      <c r="T18" s="464"/>
      <c r="U18" s="464"/>
      <c r="V18" s="464"/>
      <c r="W18" s="464"/>
      <c r="X18" s="464"/>
      <c r="Y18" s="464"/>
      <c r="Z18" s="464"/>
      <c r="AA18" s="464"/>
    </row>
    <row r="19" spans="1:27" ht="27.95" customHeight="1">
      <c r="A19" s="300"/>
      <c r="B19" s="300"/>
      <c r="C19" s="301"/>
      <c r="D19" s="302"/>
      <c r="E19" s="303"/>
      <c r="F19" s="304"/>
      <c r="G19" s="305"/>
      <c r="M19" s="196"/>
      <c r="N19" s="197"/>
    </row>
    <row r="20" spans="1:27" ht="27.75" customHeight="1">
      <c r="A20" s="263"/>
      <c r="B20" s="263"/>
      <c r="C20" s="223"/>
      <c r="F20" s="222"/>
      <c r="G20" s="222"/>
    </row>
    <row r="21" spans="1:27" ht="33.6" customHeight="1">
      <c r="A21" s="81" t="s">
        <v>413</v>
      </c>
      <c r="B21" s="518">
        <f>'Names of Bidder'!D21</f>
        <v>0</v>
      </c>
      <c r="D21" s="460"/>
      <c r="E21" s="298"/>
      <c r="F21" s="83" t="s">
        <v>220</v>
      </c>
      <c r="G21" s="85">
        <f>'Names of Bidder'!D18</f>
        <v>0</v>
      </c>
      <c r="M21" s="214"/>
      <c r="N21" s="264"/>
    </row>
    <row r="22" spans="1:27" ht="33.6" customHeight="1">
      <c r="A22" s="81" t="s">
        <v>414</v>
      </c>
      <c r="B22" s="81">
        <f>'Names of Bidder'!D22</f>
        <v>0</v>
      </c>
      <c r="D22" s="298"/>
      <c r="E22" s="298"/>
      <c r="F22" s="83" t="s">
        <v>221</v>
      </c>
      <c r="G22" s="85">
        <f>'Names of Bidder'!D19</f>
        <v>0</v>
      </c>
    </row>
    <row r="23" spans="1:27" ht="33.6" customHeight="1">
      <c r="A23" s="78"/>
      <c r="B23" s="78"/>
      <c r="C23" s="77"/>
      <c r="D23" s="78"/>
      <c r="E23" s="78"/>
    </row>
    <row r="24" spans="1:27" ht="33.6" customHeight="1">
      <c r="A24" s="78"/>
      <c r="B24" s="78"/>
      <c r="C24" s="77"/>
      <c r="D24" s="78"/>
      <c r="E24" s="78"/>
      <c r="F24" s="83"/>
      <c r="G24" s="84"/>
    </row>
    <row r="25" spans="1:27">
      <c r="A25" s="78"/>
      <c r="B25" s="78"/>
      <c r="C25" s="588"/>
      <c r="D25" s="589"/>
      <c r="E25" s="589"/>
      <c r="F25" s="589"/>
      <c r="G25" s="589"/>
    </row>
  </sheetData>
  <sheetProtection algorithmName="SHA-512" hashValue="wdY/SHfBwuGRkB7CDqeX4A/X23Obe/d3RvdhMYA5s9O2hMCUs5acSOilFjmYr8oz49mm8vL4YUEW782tzxZJyg==" saltValue="fw81C6T1Rh8A40ubc8zNIQ==" spinCount="100000" sheet="1" objects="1" scenarios="1"/>
  <customSheetViews>
    <customSheetView guid="{22581B22-4535-40E8-AE84-3A56DECE0C04}" scale="80" showPageBreaks="1" showGridLines="0" printArea="1" hiddenRows="1" hiddenColumns="1" view="pageBreakPreview" topLeftCell="A11">
      <selection activeCell="I22" sqref="I22"/>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1"/>
      <headerFooter alignWithMargins="0">
        <oddFooter>&amp;R&amp;"Book Antiqua,Bold"&amp;10Schedule-2/ Page &amp;P of &amp;N</oddFooter>
      </headerFooter>
    </customSheetView>
    <customSheetView guid="{01BD8524-9381-4704-9D50-6C848948AE22}" scale="80" showPageBreaks="1" showGridLines="0" printArea="1" hiddenRows="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2"/>
      <headerFooter alignWithMargins="0">
        <oddFooter>&amp;R&amp;"Book Antiqua,Bold"&amp;10Schedule-2/ Page &amp;P of &amp;N</oddFooter>
      </headerFooter>
    </customSheetView>
    <customSheetView guid="{87981F99-33D2-48F3-9138-10E7D5F1DFD3}" scale="60" showPageBreaks="1" showGridLines="0" printArea="1" hiddenRows="1" hiddenColumns="1" view="pageBreakPreview">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
      <headerFooter alignWithMargins="0">
        <oddFooter>&amp;R&amp;"Book Antiqua,Bold"&amp;10Schedule-2/ Page &amp;P of &amp;N</oddFooter>
      </headerFooter>
    </customSheetView>
    <customSheetView guid="{2BA1F3A4-7362-4C75-9E02-FB6308B23F40}" scale="60" showPageBreaks="1" showGridLines="0" printArea="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4"/>
      <headerFooter alignWithMargins="0">
        <oddFooter>&amp;R&amp;"Book Antiqua,Bold"&amp;10Schedule-2/ Page &amp;P of &amp;N</oddFooter>
      </headerFooter>
    </customSheetView>
    <customSheetView guid="{88CDEBAE-8E08-4224-B529-C4120559940A}" scale="60" showPageBreaks="1" showGridLines="0" printArea="1" hiddenColumns="1" view="pageBreakPreview" topLeftCell="A6">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5"/>
      <headerFooter alignWithMargins="0">
        <oddFooter>&amp;R&amp;"Book Antiqua,Bold"&amp;10Schedule-2/ Page &amp;P of &amp;N</oddFooter>
      </headerFooter>
    </customSheetView>
    <customSheetView guid="{A8D67B77-0FCD-43C6-B55F-10F11F3996C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9" orientation="landscape" r:id="rId6"/>
      <headerFooter alignWithMargins="0">
        <oddFooter>&amp;R&amp;"Book Antiqua,Bold"&amp;10Schedule-2/ Page &amp;P of &amp;N</oddFooter>
      </headerFooter>
    </customSheetView>
    <customSheetView guid="{2B22B4D9-734E-466D-B6F8-DF61D532EF69}" showPageBreaks="1" showGridLines="0" fitToPage="1" printArea="1" hiddenColumns="1" view="pageBreakPreview" topLeftCell="A14">
      <selection activeCell="J17" sqref="J17:J18"/>
      <colBreaks count="1" manualBreakCount="1">
        <brk id="11" max="1048575" man="1"/>
      </colBreaks>
      <pageMargins left="0.51181102362204722" right="0.26" top="0.54" bottom="0.61" header="0.25" footer="0.43"/>
      <printOptions horizontalCentered="1"/>
      <pageSetup paperSize="9" scale="63" orientation="landscape" r:id="rId7"/>
      <headerFooter alignWithMargins="0">
        <oddFooter>&amp;R&amp;"Book Antiqua,Bold"&amp;10Schedule-2/ Page &amp;P of &amp;N</oddFooter>
      </headerFooter>
    </customSheetView>
    <customSheetView guid="{7781E931-9022-448B-8CEA-16A952A0B08B}" showPageBreaks="1" showGridLines="0" printArea="1" hiddenRows="1" hiddenColumns="1" view="pageBreakPreview">
      <selection activeCell="F16" sqref="F16"/>
      <colBreaks count="1" manualBreakCount="1">
        <brk id="7" max="1048575" man="1"/>
      </colBreaks>
      <pageMargins left="0.51181102362204722" right="0.26" top="0.54" bottom="0.61" header="0.25" footer="0.43"/>
      <printOptions horizontalCentered="1"/>
      <pageSetup paperSize="9" scale="92" orientation="portrait" r:id="rId8"/>
      <headerFooter alignWithMargins="0">
        <oddFooter>&amp;R&amp;"Book Antiqua,Bold"&amp;10Schedule-2/ Page &amp;P of &amp;N</oddFooter>
      </headerFooter>
    </customSheetView>
    <customSheetView guid="{FE49A1A8-589E-4C61-B5F2-2DC8472D06ED}" showPageBreaks="1" showGridLines="0" printArea="1" hiddenRows="1" hiddenColumns="1" view="pageBreakPreview" topLeftCell="A19">
      <selection activeCell="F16" sqref="F16"/>
      <colBreaks count="1" manualBreakCount="1">
        <brk id="7" max="1048575" man="1"/>
      </colBreaks>
      <pageMargins left="0.51181102362204722" right="0.26" top="0.54" bottom="0.61" header="0.25" footer="0.43"/>
      <printOptions horizontalCentered="1"/>
      <pageSetup paperSize="9" scale="92" orientation="portrait" r:id="rId9"/>
      <headerFooter alignWithMargins="0">
        <oddFooter>&amp;R&amp;"Book Antiqua,Bold"&amp;10Schedule-2/ Page &amp;P of &amp;N</oddFooter>
      </headerFooter>
    </customSheetView>
    <customSheetView guid="{EF525F2E-18DE-47FD-A864-6F2A2CA91061}" hiddenRows="1" hiddenColumns="1" topLeftCell="A4">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0"/>
      <headerFooter alignWithMargins="0">
        <oddFooter>&amp;R&amp;"Book Antiqua,Bold"&amp;10Schedule-2/ Page &amp;P of &amp;N</oddFooter>
      </headerFooter>
    </customSheetView>
    <customSheetView guid="{9C0E3A54-A1E4-4406-967B-FE168F751196}"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1"/>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2"/>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3"/>
      <headerFooter alignWithMargins="0">
        <oddFooter>&amp;R&amp;"Book Antiqua,Bold"&amp;10Schedule-2/ 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4"/>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6"/>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7"/>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r:id="rId18"/>
      <headerFooter alignWithMargins="0">
        <oddFooter>&amp;R&amp;"Book Antiqua,Bold"&amp;10Schedule-2/ Page &amp;P of &amp;N</oddFooter>
      </headerFooter>
    </customSheetView>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9"/>
      <headerFooter alignWithMargins="0">
        <oddFooter>&amp;R&amp;"Book Antiqua,Bold"&amp;10Schedule-2/ Page &amp;P of &amp;N</oddFooter>
      </headerFooter>
    </customSheetView>
    <customSheetView guid="{42E48991-4351-4471-8AF6-A35D24AE57E4}" showPageBreaks="1" showGridLines="0" printArea="1" hiddenRows="1" hiddenColumns="1" view="pageBreakPreview" topLeftCell="A4">
      <selection activeCell="F16" sqref="F16"/>
      <colBreaks count="1" manualBreakCount="1">
        <brk id="7" max="1048575" man="1"/>
      </colBreaks>
      <pageMargins left="0.51181102362204722" right="0.26" top="0.54" bottom="0.61" header="0.25" footer="0.43"/>
      <printOptions horizontalCentered="1"/>
      <pageSetup paperSize="9" scale="92" orientation="portrait" r:id="rId20"/>
      <headerFooter alignWithMargins="0">
        <oddFooter>&amp;R&amp;"Book Antiqua,Bold"&amp;10Schedule-2/ Page &amp;P of &amp;N</oddFooter>
      </headerFooter>
    </customSheetView>
    <customSheetView guid="{5A07DBA2-29FE-46EA-8A64-6BF1FB7295C8}" showPageBreaks="1" showGridLines="0" printArea="1" hiddenColumns="1" view="pageBreakPreview" showRuler="0" topLeftCell="A7">
      <selection activeCell="F17" sqref="F17"/>
      <colBreaks count="1" manualBreakCount="1">
        <brk id="7" max="1048575" man="1"/>
      </colBreaks>
      <pageMargins left="0.51181102362204722" right="0.26" top="0.54" bottom="0.61" header="0.25" footer="0.43"/>
      <printOptions horizontalCentered="1"/>
      <pageSetup paperSize="9" scale="92" orientation="portrait" r:id="rId21"/>
      <headerFooter alignWithMargins="0">
        <oddFooter>&amp;R&amp;"Book Antiqua,Bold"&amp;10Schedule-2/ Page &amp;P of &amp;N</oddFooter>
      </headerFooter>
    </customSheetView>
    <customSheetView guid="{BE00177C-666B-4CCB-B6AF-EE8409A04F15}"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22"/>
      <headerFooter alignWithMargins="0">
        <oddFooter>&amp;R&amp;"Book Antiqua,Bold"&amp;10Schedule-2/ Page &amp;P of &amp;N</oddFooter>
      </headerFooter>
    </customSheetView>
    <customSheetView guid="{8020169D-1904-4071-9010-34C6BAD35472}"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23"/>
      <headerFooter alignWithMargins="0">
        <oddFooter>&amp;R&amp;"Book Antiqua,Bold"&amp;10Schedule-2/ Page &amp;P of &amp;N</oddFooter>
      </headerFooter>
    </customSheetView>
    <customSheetView guid="{EFF9997F-F423-457E-8339-C5D06689EC0D}" showPageBreaks="1" showGridLines="0" printArea="1" hiddenColumns="1" view="pageBreakPreview" topLeftCell="A10">
      <selection activeCell="F16" sqref="F16"/>
      <colBreaks count="1" manualBreakCount="1">
        <brk id="10" max="1048575" man="1"/>
      </colBreaks>
      <pageMargins left="0.51181102362204722" right="0.26" top="0.54" bottom="0.61" header="0.25" footer="0.43"/>
      <printOptions horizontalCentered="1"/>
      <pageSetup paperSize="9" scale="53" orientation="portrait" r:id="rId24"/>
      <headerFooter alignWithMargins="0">
        <oddFooter>&amp;R&amp;"Book Antiqua,Bold"&amp;10Schedule-2/ Page &amp;P of &amp;N</oddFooter>
      </headerFooter>
    </customSheetView>
    <customSheetView guid="{D39E83F3-4061-47C5-8153-10B7C21D208A}" showPageBreaks="1" showGridLines="0" printArea="1" hiddenColumns="1" view="pageBreakPreview" topLeftCell="A11">
      <selection activeCell="H17" sqref="H17"/>
      <colBreaks count="1" manualBreakCount="1">
        <brk id="12" max="1048575" man="1"/>
      </colBreaks>
      <pageMargins left="0.51181102362204722" right="0.26" top="0.54" bottom="0.61" header="0.25" footer="0.43"/>
      <printOptions horizontalCentered="1"/>
      <pageSetup paperSize="9" scale="53" orientation="portrait" r:id="rId25"/>
      <headerFooter alignWithMargins="0">
        <oddFooter>&amp;R&amp;"Book Antiqua,Bold"&amp;10Schedule-2/ Page &amp;P of &amp;N</oddFooter>
      </headerFooter>
    </customSheetView>
    <customSheetView guid="{D963BE1A-1920-4E18-8F54-07F354CCE224}" scale="85"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67" orientation="landscape" r:id="rId26"/>
      <headerFooter alignWithMargins="0">
        <oddFooter>&amp;R&amp;"Book Antiqua,Bold"&amp;10Schedule-2/ Page &amp;P of &amp;N</oddFooter>
      </headerFooter>
    </customSheetView>
    <customSheetView guid="{D545044E-B7FF-408B-A291-2187C526EC3D}" scale="70"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78" orientation="landscape" r:id="rId27"/>
      <headerFooter alignWithMargins="0">
        <oddFooter>&amp;R&amp;"Book Antiqua,Bold"&amp;10Schedule-2/ Page &amp;P of &amp;N</oddFooter>
      </headerFooter>
    </customSheetView>
    <customSheetView guid="{883F4F4D-A630-4132-B676-8201FF751979}" showPageBreaks="1" showGridLines="0" fitToPage="1" printArea="1" hiddenColumns="1" view="pageBreakPreview" topLeftCell="A13">
      <selection activeCell="J18" sqref="J18"/>
      <colBreaks count="1" manualBreakCount="1">
        <brk id="11" max="1048575" man="1"/>
      </colBreaks>
      <pageMargins left="0.51181102362204722" right="0.26" top="0.54" bottom="0.61" header="0.25" footer="0.43"/>
      <printOptions horizontalCentered="1"/>
      <pageSetup paperSize="9" scale="71" orientation="landscape" r:id="rId28"/>
      <headerFooter alignWithMargins="0">
        <oddFooter>&amp;R&amp;"Book Antiqua,Bold"&amp;10Schedule-2/ Page &amp;P of &amp;N</oddFooter>
      </headerFooter>
    </customSheetView>
    <customSheetView guid="{FA8C7114-2E15-4727-B4B0-927BCE12D1A6}" showPageBreaks="1" showGridLines="0" fitToPage="1" printArea="1" hiddenColumns="1" view="pageBreakPreview" topLeftCell="A16">
      <selection activeCell="J20" sqref="J20"/>
      <colBreaks count="1" manualBreakCount="1">
        <brk id="11" max="1048575" man="1"/>
      </colBreaks>
      <pageMargins left="0.51181102362204722" right="0.26" top="0.54" bottom="0.61" header="0.25" footer="0.43"/>
      <printOptions horizontalCentered="1"/>
      <pageSetup paperSize="9" scale="49" orientation="landscape" r:id="rId29"/>
      <headerFooter alignWithMargins="0">
        <oddFooter>&amp;R&amp;"Book Antiqua,Bold"&amp;10Schedule-2/ Page &amp;P of &amp;N</oddFooter>
      </headerFooter>
    </customSheetView>
    <customSheetView guid="{483DCDBB-D1CA-4B11-85F4-FA65A96DCE2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8" orientation="landscape" r:id="rId30"/>
      <headerFooter alignWithMargins="0">
        <oddFooter>&amp;R&amp;"Book Antiqua,Bold"&amp;10Schedule-2/ Page &amp;P of &amp;N</oddFooter>
      </headerFooter>
    </customSheetView>
    <customSheetView guid="{97EFF801-2C6F-4063-9981-A39996328FAC}" scale="60" showPageBreaks="1" showGridLines="0" printArea="1" hiddenColumns="1" view="pageBreakPreview" topLeftCell="A17">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1"/>
      <headerFooter alignWithMargins="0">
        <oddFooter>&amp;R&amp;"Book Antiqua,Bold"&amp;10Schedule-2/ Page &amp;P of &amp;N</oddFooter>
      </headerFooter>
    </customSheetView>
    <customSheetView guid="{585A669F-29FF-4D0D-B50C-5C677FB93FEB}" scale="60" showPageBreaks="1" showGridLines="0" printArea="1" hiddenColumns="1" view="pageBreakPreview" topLeftCell="A24">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2"/>
      <headerFooter alignWithMargins="0">
        <oddFooter>&amp;R&amp;"Book Antiqua,Bold"&amp;10Schedule-2/ Page &amp;P of &amp;N</oddFooter>
      </headerFooter>
    </customSheetView>
    <customSheetView guid="{804C0530-632A-4E06-A9A2-093B6503F55F}" scale="60" showPageBreaks="1" showGridLines="0" printArea="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3"/>
      <headerFooter alignWithMargins="0">
        <oddFooter>&amp;R&amp;"Book Antiqua,Bold"&amp;10Schedule-2/ Page &amp;P of &amp;N</oddFooter>
      </headerFooter>
    </customSheetView>
    <customSheetView guid="{5C772B04-11E1-4A74-9F43-9A74EF38E5E2}" scale="60" showPageBreaks="1" showGridLines="0" printArea="1" hiddenRows="1" hiddenColumns="1" view="pageBreakPreview">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4"/>
      <headerFooter alignWithMargins="0">
        <oddFooter>&amp;R&amp;"Book Antiqua,Bold"&amp;10Schedule-2/ Page &amp;P of &amp;N</oddFooter>
      </headerFooter>
    </customSheetView>
    <customSheetView guid="{65BDA0F1-6D38-4874-87A2-19D645CD5B6D}" scale="80" showPageBreaks="1" showGridLines="0" printArea="1" hiddenRows="1" hiddenColumns="1" view="pageBreakPreview" topLeftCell="A4">
      <selection activeCell="I17" sqref="I17:I22"/>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5"/>
      <headerFooter alignWithMargins="0">
        <oddFooter>&amp;R&amp;"Book Antiqua,Bold"&amp;10Schedule-2/ Page &amp;P of &amp;N</oddFooter>
      </headerFooter>
    </customSheetView>
  </customSheetViews>
  <mergeCells count="6">
    <mergeCell ref="C25:G25"/>
    <mergeCell ref="A3:G3"/>
    <mergeCell ref="A4:G4"/>
    <mergeCell ref="B10:C10"/>
    <mergeCell ref="B11:C11"/>
    <mergeCell ref="C18:F18"/>
  </mergeCells>
  <phoneticPr fontId="3" type="noConversion"/>
  <dataValidations count="1">
    <dataValidation operator="greaterThan" allowBlank="1" showInputMessage="1" showErrorMessage="1" sqref="F17"/>
  </dataValidations>
  <printOptions horizontalCentered="1"/>
  <pageMargins left="0.511811023622047" right="0.26" top="0.54" bottom="0.61" header="0.25" footer="0.43"/>
  <pageSetup paperSize="9" scale="55" orientation="landscape" horizontalDpi="4294967295" verticalDpi="4294967295" r:id="rId36"/>
  <headerFooter alignWithMargins="0">
    <oddFooter>&amp;R&amp;"Book Antiqua,Bold"&amp;10Schedule-2/ Page &amp;P of &amp;N</oddFooter>
  </headerFooter>
  <colBreaks count="1" manualBreakCount="1">
    <brk id="7" max="1048575" man="1"/>
  </colBreaks>
  <drawing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1"/>
  </sheetPr>
  <dimension ref="A1:AA24"/>
  <sheetViews>
    <sheetView zoomScaleNormal="100" zoomScaleSheetLayoutView="100" workbookViewId="0">
      <selection activeCell="I3" sqref="I3"/>
    </sheetView>
  </sheetViews>
  <sheetFormatPr defaultColWidth="9" defaultRowHeight="16.5"/>
  <cols>
    <col min="1" max="1" width="10.625" style="221" customWidth="1"/>
    <col min="2" max="2" width="33" style="80" customWidth="1"/>
    <col min="3" max="3" width="11.75" style="80" customWidth="1"/>
    <col min="4" max="4" width="7.625" style="79" customWidth="1"/>
    <col min="5" max="5" width="8.625" style="79" customWidth="1"/>
    <col min="6" max="6" width="14.5" style="79" customWidth="1"/>
    <col min="7" max="7" width="19.125" style="79" customWidth="1"/>
    <col min="8" max="8" width="11.125" style="26" customWidth="1"/>
    <col min="9" max="11" width="9" style="70"/>
    <col min="12" max="12" width="9" style="200"/>
    <col min="13" max="14" width="17.625" style="200" customWidth="1"/>
    <col min="15" max="27" width="9" style="200"/>
    <col min="28" max="16384" width="9" style="70"/>
  </cols>
  <sheetData>
    <row r="1" spans="1:14" ht="18" customHeight="1">
      <c r="A1" s="71" t="str">
        <f>Cover!B3</f>
        <v xml:space="preserve"> NIT No.: NHPTL/C&amp;M/24-25/EL-055/OTE-002</v>
      </c>
      <c r="B1" s="72"/>
      <c r="C1" s="72"/>
      <c r="D1" s="73"/>
      <c r="E1" s="73"/>
      <c r="F1" s="74"/>
      <c r="G1" s="75" t="s">
        <v>240</v>
      </c>
    </row>
    <row r="2" spans="1:14" ht="18" customHeight="1">
      <c r="A2" s="61"/>
      <c r="B2" s="77"/>
      <c r="C2" s="77"/>
      <c r="D2" s="78"/>
      <c r="E2" s="78"/>
      <c r="F2" s="26"/>
      <c r="G2" s="26"/>
    </row>
    <row r="3" spans="1:14" ht="44.25" customHeight="1">
      <c r="A3" s="582" t="str">
        <f>Cover!$B$2</f>
        <v>Supply of Heavy-Duty Industrial Trailer of 350 MT Load Capacity</v>
      </c>
      <c r="B3" s="582"/>
      <c r="C3" s="582"/>
      <c r="D3" s="582"/>
      <c r="E3" s="582"/>
      <c r="F3" s="582"/>
      <c r="G3" s="582"/>
      <c r="L3" s="214"/>
      <c r="N3" s="215"/>
    </row>
    <row r="4" spans="1:14" ht="21.95" customHeight="1">
      <c r="A4" s="583" t="s">
        <v>235</v>
      </c>
      <c r="B4" s="583"/>
      <c r="C4" s="583"/>
      <c r="D4" s="583"/>
      <c r="E4" s="583"/>
      <c r="F4" s="583"/>
      <c r="G4" s="583"/>
      <c r="H4" s="253"/>
      <c r="L4" s="214"/>
      <c r="N4" s="215"/>
    </row>
    <row r="5" spans="1:14" ht="18" customHeight="1">
      <c r="A5" s="254"/>
      <c r="B5" s="217"/>
      <c r="C5" s="217"/>
      <c r="D5" s="216"/>
      <c r="E5" s="216"/>
      <c r="F5" s="216"/>
      <c r="G5" s="255"/>
      <c r="L5" s="214"/>
      <c r="N5" s="215"/>
    </row>
    <row r="6" spans="1:14" ht="18" customHeight="1">
      <c r="A6" s="23" t="str">
        <f>'Sch-1'!A6</f>
        <v>Bidder’s Name and Address</v>
      </c>
      <c r="B6" s="24"/>
      <c r="C6" s="24"/>
      <c r="D6" s="24"/>
      <c r="E6" s="24"/>
      <c r="F6" s="58" t="s">
        <v>207</v>
      </c>
      <c r="G6" s="26"/>
      <c r="H6" s="24"/>
      <c r="L6" s="214"/>
      <c r="N6" s="215"/>
    </row>
    <row r="7" spans="1:14" ht="18" customHeight="1">
      <c r="A7" s="218" t="str">
        <f>'Sch-1'!A7</f>
        <v>Bidder as Individual Firm</v>
      </c>
      <c r="F7" s="57" t="s">
        <v>209</v>
      </c>
      <c r="G7" s="26"/>
      <c r="H7" s="24"/>
      <c r="L7" s="214"/>
      <c r="N7" s="215"/>
    </row>
    <row r="8" spans="1:14" ht="18" customHeight="1">
      <c r="A8" s="23" t="s">
        <v>208</v>
      </c>
      <c r="B8" s="584" t="e">
        <f>IF('Sch-1'!#REF!=0, "", 'Sch-1'!#REF!)</f>
        <v>#REF!</v>
      </c>
      <c r="C8" s="584"/>
      <c r="D8" s="584"/>
      <c r="E8" s="584"/>
      <c r="F8" s="57" t="s">
        <v>211</v>
      </c>
      <c r="G8" s="26"/>
      <c r="H8" s="24"/>
      <c r="L8" s="214"/>
      <c r="N8" s="215"/>
    </row>
    <row r="9" spans="1:14" ht="18" customHeight="1">
      <c r="A9" s="23" t="s">
        <v>210</v>
      </c>
      <c r="B9" s="584" t="e">
        <f>IF('Sch-1'!#REF!=0, "", 'Sch-1'!#REF!)</f>
        <v>#REF!</v>
      </c>
      <c r="C9" s="584"/>
      <c r="D9" s="584"/>
      <c r="E9" s="584"/>
      <c r="F9" s="57" t="s">
        <v>212</v>
      </c>
      <c r="G9" s="26"/>
      <c r="H9" s="24"/>
      <c r="L9" s="214"/>
      <c r="N9" s="215"/>
    </row>
    <row r="10" spans="1:14" ht="18" customHeight="1">
      <c r="A10" s="24"/>
      <c r="B10" s="584" t="e">
        <f>IF('Sch-1'!#REF!=0, "", 'Sch-1'!#REF!)</f>
        <v>#REF!</v>
      </c>
      <c r="C10" s="584"/>
      <c r="D10" s="584"/>
      <c r="E10" s="584"/>
      <c r="F10" s="57" t="s">
        <v>213</v>
      </c>
      <c r="G10" s="26"/>
      <c r="H10" s="24"/>
    </row>
    <row r="11" spans="1:14" ht="18" customHeight="1">
      <c r="A11" s="24"/>
      <c r="B11" s="584" t="e">
        <f>IF('Sch-1'!#REF!=0, "", 'Sch-1'!#REF!)</f>
        <v>#REF!</v>
      </c>
      <c r="C11" s="584"/>
      <c r="D11" s="584"/>
      <c r="E11" s="584"/>
      <c r="F11" s="57" t="s">
        <v>214</v>
      </c>
      <c r="G11" s="26"/>
      <c r="H11" s="24"/>
    </row>
    <row r="12" spans="1:14" ht="18" customHeight="1">
      <c r="A12" s="24"/>
      <c r="B12" s="25"/>
      <c r="C12" s="25"/>
      <c r="D12" s="25"/>
      <c r="E12" s="25"/>
      <c r="F12" s="62"/>
      <c r="G12" s="26"/>
      <c r="H12" s="24"/>
    </row>
    <row r="13" spans="1:14" ht="18" customHeight="1">
      <c r="A13" s="24"/>
      <c r="B13" s="23"/>
      <c r="C13" s="23"/>
      <c r="D13" s="23"/>
      <c r="E13" s="23"/>
      <c r="F13" s="23"/>
      <c r="G13" s="75" t="s">
        <v>184</v>
      </c>
    </row>
    <row r="14" spans="1:14" ht="43.5" customHeight="1">
      <c r="A14" s="92" t="s">
        <v>185</v>
      </c>
      <c r="B14" s="92" t="s">
        <v>206</v>
      </c>
      <c r="C14" s="92" t="s">
        <v>164</v>
      </c>
      <c r="D14" s="219" t="s">
        <v>183</v>
      </c>
      <c r="E14" s="219" t="s">
        <v>186</v>
      </c>
      <c r="F14" s="92" t="s">
        <v>166</v>
      </c>
      <c r="G14" s="92" t="s">
        <v>188</v>
      </c>
      <c r="H14" s="190"/>
      <c r="M14" s="195"/>
      <c r="N14" s="195"/>
    </row>
    <row r="15" spans="1:14" ht="18" customHeight="1">
      <c r="A15" s="219">
        <v>1</v>
      </c>
      <c r="B15" s="219">
        <v>2</v>
      </c>
      <c r="C15" s="219">
        <v>3</v>
      </c>
      <c r="D15" s="219">
        <v>4</v>
      </c>
      <c r="E15" s="219">
        <v>5</v>
      </c>
      <c r="F15" s="219">
        <v>6</v>
      </c>
      <c r="G15" s="219" t="s">
        <v>165</v>
      </c>
      <c r="H15" s="212"/>
      <c r="M15" s="194"/>
      <c r="N15" s="194"/>
    </row>
    <row r="16" spans="1:14" ht="50.1" customHeight="1">
      <c r="A16" s="256" t="e">
        <f>'Sch-2'!#REF!</f>
        <v>#REF!</v>
      </c>
      <c r="B16" s="256" t="e">
        <f>'Sch-2'!#REF!</f>
        <v>#REF!</v>
      </c>
      <c r="C16" s="327" t="e">
        <f>'Sch-2'!#REF!</f>
        <v>#REF!</v>
      </c>
      <c r="D16" s="256" t="e">
        <f>'Sch-2'!#REF!</f>
        <v>#REF!</v>
      </c>
      <c r="E16" s="326" t="e">
        <f>'Sch-2'!#REF!</f>
        <v>#REF!</v>
      </c>
      <c r="F16" s="257" t="e">
        <f>'Sch-2'!#REF!</f>
        <v>#REF!</v>
      </c>
      <c r="G16" s="307" t="e">
        <f>IF(F16=0, "Included", IF(ISERROR(E16*F16), F16, E16*F16))</f>
        <v>#REF!</v>
      </c>
      <c r="M16" s="196"/>
      <c r="N16" s="196"/>
    </row>
    <row r="17" spans="1:14" ht="27.95" customHeight="1">
      <c r="A17" s="256">
        <f>'Sch-2'!A18</f>
        <v>0</v>
      </c>
      <c r="B17" s="258" t="s">
        <v>239</v>
      </c>
      <c r="C17" s="258"/>
      <c r="D17" s="259"/>
      <c r="E17" s="260"/>
      <c r="F17" s="261"/>
      <c r="G17" s="262" t="e">
        <f>ROUND(SUM(G16:G16),0)</f>
        <v>#REF!</v>
      </c>
      <c r="M17" s="196"/>
      <c r="N17" s="197"/>
    </row>
    <row r="18" spans="1:14" ht="27.95" customHeight="1">
      <c r="A18" s="300"/>
      <c r="B18" s="301"/>
      <c r="C18" s="301"/>
      <c r="D18" s="302"/>
      <c r="E18" s="303"/>
      <c r="F18" s="304"/>
      <c r="G18" s="305"/>
      <c r="M18" s="196"/>
      <c r="N18" s="197"/>
    </row>
    <row r="19" spans="1:14" ht="27.75" customHeight="1">
      <c r="A19" s="263"/>
      <c r="B19" s="223"/>
      <c r="C19" s="223"/>
      <c r="E19" s="221"/>
      <c r="F19" s="222"/>
      <c r="G19" s="222"/>
    </row>
    <row r="20" spans="1:14" ht="33.6" customHeight="1">
      <c r="A20" s="81" t="s">
        <v>217</v>
      </c>
      <c r="B20" s="224" t="e">
        <f>IF('Sch-1'!#REF!=0,"", 'Sch-1'!#REF!)</f>
        <v>#REF!</v>
      </c>
      <c r="C20" s="224"/>
      <c r="D20" s="82"/>
      <c r="E20" s="78"/>
      <c r="F20" s="83" t="s">
        <v>219</v>
      </c>
      <c r="G20" s="84"/>
      <c r="M20" s="214"/>
      <c r="N20" s="264"/>
    </row>
    <row r="21" spans="1:14" ht="33.6" customHeight="1">
      <c r="A21" s="81" t="s">
        <v>218</v>
      </c>
      <c r="B21" s="224" t="e">
        <f>IF('Sch-1'!#REF!=0,"", 'Sch-1'!#REF!)</f>
        <v>#REF!</v>
      </c>
      <c r="C21" s="224"/>
      <c r="D21" s="26"/>
      <c r="E21" s="78"/>
      <c r="F21" s="83" t="s">
        <v>220</v>
      </c>
      <c r="G21" s="85" t="str">
        <f>IF('Sch-1'!J25=0,"",'Sch-1'!J25)</f>
        <v/>
      </c>
    </row>
    <row r="22" spans="1:14" ht="33.6" customHeight="1">
      <c r="A22" s="78"/>
      <c r="B22" s="77"/>
      <c r="C22" s="77"/>
      <c r="D22" s="26"/>
      <c r="E22" s="78"/>
      <c r="F22" s="83" t="s">
        <v>221</v>
      </c>
      <c r="G22" s="85" t="str">
        <f>IF('Sch-1'!J26=0,"",'Sch-1'!J26)</f>
        <v/>
      </c>
    </row>
    <row r="23" spans="1:14" ht="33.6" customHeight="1">
      <c r="A23" s="78"/>
      <c r="B23" s="77"/>
      <c r="C23" s="77"/>
      <c r="D23" s="26"/>
      <c r="E23" s="78"/>
      <c r="F23" s="83" t="s">
        <v>222</v>
      </c>
      <c r="G23" s="84"/>
    </row>
    <row r="24" spans="1:14">
      <c r="A24" s="78"/>
      <c r="B24" s="588"/>
      <c r="C24" s="588"/>
      <c r="D24" s="589"/>
      <c r="E24" s="589"/>
      <c r="F24" s="589"/>
      <c r="G24" s="589"/>
    </row>
  </sheetData>
  <customSheetViews>
    <customSheetView guid="{22581B22-4535-40E8-AE84-3A56DECE0C0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
      <headerFooter alignWithMargins="0">
        <oddFooter>&amp;R&amp;"Book Antiqua,Bold"&amp;10Schedule-2/ Page &amp;P of &amp;N</oddFooter>
      </headerFooter>
    </customSheetView>
    <customSheetView guid="{01BD8524-9381-4704-9D50-6C848948AE2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
      <headerFooter alignWithMargins="0">
        <oddFooter>&amp;R&amp;"Book Antiqua,Bold"&amp;10Schedule-2/ Page &amp;P of &amp;N</oddFooter>
      </headerFooter>
    </customSheetView>
    <customSheetView guid="{87981F99-33D2-48F3-9138-10E7D5F1DFD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
      <headerFooter alignWithMargins="0">
        <oddFooter>&amp;R&amp;"Book Antiqua,Bold"&amp;10Schedule-2/ Page &amp;P of &amp;N</oddFooter>
      </headerFooter>
    </customSheetView>
    <customSheetView guid="{2BA1F3A4-7362-4C75-9E02-FB6308B23F40}"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4"/>
      <headerFooter alignWithMargins="0">
        <oddFooter>&amp;R&amp;"Book Antiqua,Bold"&amp;10Schedule-2/ Page &amp;P of &amp;N</oddFooter>
      </headerFooter>
    </customSheetView>
    <customSheetView guid="{88CDEBAE-8E08-4224-B529-C4120559940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Antiqua,Bold"&amp;10Schedule-2/ Page &amp;P of &amp;N</oddFooter>
      </headerFooter>
    </customSheetView>
    <customSheetView guid="{A8D67B77-0FCD-43C6-B55F-10F11F3996C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6"/>
      <headerFooter alignWithMargins="0">
        <oddFooter>&amp;R&amp;"Book Antiqua,Bold"&amp;10Schedule-2/ Page &amp;P of &amp;N</oddFooter>
      </headerFooter>
    </customSheetView>
    <customSheetView guid="{2B22B4D9-734E-466D-B6F8-DF61D532EF6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7781E931-9022-448B-8CEA-16A952A0B08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FE49A1A8-589E-4C61-B5F2-2DC8472D06E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Antiqua,Bold"&amp;10Schedule-2/ Page &amp;P of &amp;N</oddFooter>
      </headerFooter>
    </customSheetView>
    <customSheetView guid="{EF525F2E-18DE-47FD-A864-6F2A2CA91061}"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0"/>
      <headerFooter alignWithMargins="0">
        <oddFooter>&amp;R&amp;"Book Antiqua,Bold"&amp;10Schedule-2/ Page &amp;P of &amp;N</oddFooter>
      </headerFooter>
    </customSheetView>
    <customSheetView guid="{9C0E3A54-A1E4-4406-967B-FE168F75119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1"/>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2"/>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7"/>
      <headerFooter alignWithMargins="0">
        <oddFooter>&amp;R&amp;"Book Antiqua,Bold"&amp;10Schedule-2/ Page &amp;P of &amp;N</oddFooter>
      </headerFooter>
    </customSheetView>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8"/>
      <headerFooter alignWithMargins="0">
        <oddFooter>&amp;R&amp;"Book Antiqua,Bold"&amp;10Schedule-2/ Page &amp;P of &amp;N</oddFooter>
      </headerFooter>
    </customSheetView>
    <customSheetView guid="{42E48991-4351-4471-8AF6-A35D24AE57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9"/>
      <headerFooter alignWithMargins="0">
        <oddFooter>&amp;R&amp;"Book Antiqua,Bold"&amp;10Schedule-2/ Page &amp;P of &amp;N</oddFooter>
      </headerFooter>
    </customSheetView>
    <customSheetView guid="{5A07DBA2-29FE-46EA-8A64-6BF1FB7295C8}" state="hidden" showRuler="0">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0"/>
      <headerFooter alignWithMargins="0">
        <oddFooter>&amp;R&amp;"Book Antiqua,Bold"&amp;10Schedule-2/ Page &amp;P of &amp;N</oddFooter>
      </headerFooter>
    </customSheetView>
    <customSheetView guid="{BE00177C-666B-4CCB-B6AF-EE8409A04F15}"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1"/>
      <headerFooter alignWithMargins="0">
        <oddFooter>&amp;R&amp;"Book Antiqua,Bold"&amp;10Schedule-2/ Page &amp;P of &amp;N</oddFooter>
      </headerFooter>
    </customSheetView>
    <customSheetView guid="{8020169D-1904-4071-9010-34C6BAD3547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2"/>
      <headerFooter alignWithMargins="0">
        <oddFooter>&amp;R&amp;"Book Antiqua,Bold"&amp;10Schedule-2/ Page &amp;P of &amp;N</oddFooter>
      </headerFooter>
    </customSheetView>
    <customSheetView guid="{EFF9997F-F423-457E-8339-C5D06689EC0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3"/>
      <headerFooter alignWithMargins="0">
        <oddFooter>&amp;R&amp;"Book Antiqua,Bold"&amp;10Schedule-2/ Page &amp;P of &amp;N</oddFooter>
      </headerFooter>
    </customSheetView>
    <customSheetView guid="{D39E83F3-4061-47C5-8153-10B7C21D208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4"/>
      <headerFooter alignWithMargins="0">
        <oddFooter>&amp;R&amp;"Book Antiqua,Bold"&amp;10Schedule-2/ Page &amp;P of &amp;N</oddFooter>
      </headerFooter>
    </customSheetView>
    <customSheetView guid="{D963BE1A-1920-4E18-8F54-07F354CCE22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5"/>
      <headerFooter alignWithMargins="0">
        <oddFooter>&amp;R&amp;"Book Antiqua,Bold"&amp;10Schedule-2/ Page &amp;P of &amp;N</oddFooter>
      </headerFooter>
    </customSheetView>
    <customSheetView guid="{D545044E-B7FF-408B-A291-2187C526EC3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6"/>
      <headerFooter alignWithMargins="0">
        <oddFooter>&amp;R&amp;"Book Antiqua,Bold"&amp;10Schedule-2/ Page &amp;P of &amp;N</oddFooter>
      </headerFooter>
    </customSheetView>
    <customSheetView guid="{883F4F4D-A630-4132-B676-8201FF75197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7"/>
      <headerFooter alignWithMargins="0">
        <oddFooter>&amp;R&amp;"Book Antiqua,Bold"&amp;10Schedule-2/ Page &amp;P of &amp;N</oddFooter>
      </headerFooter>
    </customSheetView>
    <customSheetView guid="{FA8C7114-2E15-4727-B4B0-927BCE12D1A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8"/>
      <headerFooter alignWithMargins="0">
        <oddFooter>&amp;R&amp;"Book Antiqua,Bold"&amp;10Schedule-2/ Page &amp;P of &amp;N</oddFooter>
      </headerFooter>
    </customSheetView>
    <customSheetView guid="{483DCDBB-D1CA-4B11-85F4-FA65A96DCE2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9"/>
      <headerFooter alignWithMargins="0">
        <oddFooter>&amp;R&amp;"Book Antiqua,Bold"&amp;10Schedule-2/ Page &amp;P of &amp;N</oddFooter>
      </headerFooter>
    </customSheetView>
    <customSheetView guid="{97EFF801-2C6F-4063-9981-A39996328FAC}"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0"/>
      <headerFooter alignWithMargins="0">
        <oddFooter>&amp;R&amp;"Book Antiqua,Bold"&amp;10Schedule-2/ Page &amp;P of &amp;N</oddFooter>
      </headerFooter>
    </customSheetView>
    <customSheetView guid="{585A669F-29FF-4D0D-B50C-5C677FB93FE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1"/>
      <headerFooter alignWithMargins="0">
        <oddFooter>&amp;R&amp;"Book Antiqua,Bold"&amp;10Schedule-2/ Page &amp;P of &amp;N</oddFooter>
      </headerFooter>
    </customSheetView>
    <customSheetView guid="{804C0530-632A-4E06-A9A2-093B6503F55F}"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2"/>
      <headerFooter alignWithMargins="0">
        <oddFooter>&amp;R&amp;"Book Antiqua,Bold"&amp;10Schedule-2/ Page &amp;P of &amp;N</oddFooter>
      </headerFooter>
    </customSheetView>
    <customSheetView guid="{5C772B04-11E1-4A74-9F43-9A74EF38E5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3"/>
      <headerFooter alignWithMargins="0">
        <oddFooter>&amp;R&amp;"Book Antiqua,Bold"&amp;10Schedule-2/ Page &amp;P of &amp;N</oddFooter>
      </headerFooter>
    </customSheetView>
    <customSheetView guid="{65BDA0F1-6D38-4874-87A2-19D645CD5B6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4"/>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29" type="noConversion"/>
  <printOptions horizontalCentered="1"/>
  <pageMargins left="0.51181102362204722" right="0.26" top="0.54" bottom="0.61" header="0.25" footer="0.43"/>
  <pageSetup paperSize="9" orientation="portrait" horizontalDpi="300" verticalDpi="300" r:id="rId35"/>
  <headerFooter alignWithMargins="0">
    <oddFooter>&amp;R&amp;"Book Antiqua,Bold"&amp;10Schedule-2/ Page &amp;P of &amp;N</oddFooter>
  </headerFooter>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3"/>
  </sheetPr>
  <dimension ref="A1:Q52"/>
  <sheetViews>
    <sheetView showGridLines="0" view="pageBreakPreview" zoomScale="90" zoomScaleNormal="100" zoomScaleSheetLayoutView="90" workbookViewId="0">
      <selection activeCell="M8" sqref="M8"/>
    </sheetView>
  </sheetViews>
  <sheetFormatPr defaultColWidth="10" defaultRowHeight="16.5"/>
  <cols>
    <col min="1" max="1" width="10.375" style="33" customWidth="1"/>
    <col min="2" max="2" width="44" style="33" customWidth="1"/>
    <col min="3" max="3" width="15.875" style="33" customWidth="1"/>
    <col min="4" max="4" width="20.5" style="33" customWidth="1"/>
    <col min="5" max="5" width="25.75" style="33" customWidth="1"/>
    <col min="6" max="6" width="10" style="30" hidden="1" customWidth="1"/>
    <col min="7" max="7" width="18.75" style="30" hidden="1" customWidth="1"/>
    <col min="8" max="8" width="10" style="30" hidden="1" customWidth="1"/>
    <col min="9" max="9" width="10" style="198" hidden="1" customWidth="1"/>
    <col min="10" max="10" width="12.625" style="198" hidden="1" customWidth="1"/>
    <col min="11" max="11" width="1.25" style="198" hidden="1" customWidth="1"/>
    <col min="12" max="17" width="10" style="198" customWidth="1"/>
    <col min="18" max="16384" width="10" style="30"/>
  </cols>
  <sheetData>
    <row r="1" spans="1:11" ht="18" customHeight="1">
      <c r="A1" s="529" t="str">
        <f>Cover!B3</f>
        <v xml:space="preserve"> NIT No.: NHPTL/C&amp;M/24-25/EL-055/OTE-002</v>
      </c>
      <c r="B1" s="72"/>
      <c r="C1" s="73"/>
      <c r="D1" s="73"/>
      <c r="E1" s="75" t="s">
        <v>241</v>
      </c>
    </row>
    <row r="2" spans="1:11" ht="15" customHeight="1">
      <c r="A2" s="61"/>
      <c r="B2" s="77"/>
      <c r="C2" s="78"/>
      <c r="D2" s="78"/>
      <c r="E2" s="26"/>
      <c r="F2" s="26"/>
    </row>
    <row r="3" spans="1:11" ht="55.5" customHeight="1">
      <c r="A3" s="598" t="str">
        <f>Cover!$B$2</f>
        <v>Supply of Heavy-Duty Industrial Trailer of 350 MT Load Capacity</v>
      </c>
      <c r="B3" s="598"/>
      <c r="C3" s="598"/>
      <c r="D3" s="598"/>
      <c r="E3" s="598"/>
    </row>
    <row r="4" spans="1:11" ht="21.95" customHeight="1">
      <c r="A4" s="610" t="s">
        <v>226</v>
      </c>
      <c r="B4" s="610"/>
      <c r="C4" s="610"/>
      <c r="D4" s="610"/>
      <c r="E4" s="610"/>
    </row>
    <row r="5" spans="1:11" ht="12" customHeight="1">
      <c r="A5" s="36"/>
      <c r="B5" s="31"/>
      <c r="C5" s="31"/>
      <c r="D5" s="31"/>
      <c r="E5" s="31"/>
    </row>
    <row r="6" spans="1:11" ht="18" customHeight="1">
      <c r="A6" s="23" t="str">
        <f>'Sch-1'!A6</f>
        <v>Bidder’s Name and Address</v>
      </c>
      <c r="D6" s="59" t="s">
        <v>207</v>
      </c>
    </row>
    <row r="7" spans="1:11" ht="18" customHeight="1">
      <c r="A7" s="218" t="str">
        <f>'Sch-1'!A7</f>
        <v>Bidder as Individual Firm</v>
      </c>
      <c r="D7" s="514" t="s">
        <v>425</v>
      </c>
      <c r="E7" s="26"/>
    </row>
    <row r="8" spans="1:11">
      <c r="A8" s="34" t="s">
        <v>224</v>
      </c>
      <c r="B8" s="607">
        <f>'Names of Bidder'!D8</f>
        <v>0</v>
      </c>
      <c r="C8" s="607"/>
      <c r="D8" s="514" t="s">
        <v>426</v>
      </c>
      <c r="E8" s="26"/>
    </row>
    <row r="9" spans="1:11">
      <c r="A9" s="34" t="s">
        <v>225</v>
      </c>
      <c r="B9" s="607">
        <f>'Names of Bidder'!D9</f>
        <v>0</v>
      </c>
      <c r="C9" s="607"/>
      <c r="D9" s="514" t="s">
        <v>427</v>
      </c>
      <c r="E9" s="26"/>
    </row>
    <row r="10" spans="1:11">
      <c r="A10" s="35"/>
      <c r="B10" s="607">
        <f>'Names of Bidder'!D10</f>
        <v>0</v>
      </c>
      <c r="C10" s="607"/>
      <c r="D10" s="60"/>
    </row>
    <row r="11" spans="1:11">
      <c r="A11" s="35"/>
      <c r="B11" s="607">
        <f>'Names of Bidder'!D11</f>
        <v>0</v>
      </c>
      <c r="C11" s="607"/>
      <c r="D11" s="60"/>
    </row>
    <row r="12" spans="1:11" ht="15" customHeight="1"/>
    <row r="13" spans="1:11" ht="21.95" customHeight="1">
      <c r="A13" s="66" t="s">
        <v>193</v>
      </c>
      <c r="B13" s="605" t="s">
        <v>194</v>
      </c>
      <c r="C13" s="606"/>
      <c r="D13" s="599" t="s">
        <v>195</v>
      </c>
      <c r="E13" s="600"/>
      <c r="K13" s="198" t="s">
        <v>129</v>
      </c>
    </row>
    <row r="14" spans="1:11" ht="18" customHeight="1">
      <c r="A14" s="37" t="s">
        <v>196</v>
      </c>
      <c r="B14" s="603" t="s">
        <v>402</v>
      </c>
      <c r="C14" s="604"/>
      <c r="D14" s="603"/>
      <c r="E14" s="604"/>
      <c r="G14" s="428"/>
      <c r="J14" s="198" t="s">
        <v>117</v>
      </c>
      <c r="K14" s="198" t="e">
        <f>ROUND('Sch-1'!#REF!*#REF!,0)</f>
        <v>#REF!</v>
      </c>
    </row>
    <row r="15" spans="1:11" ht="85.5" customHeight="1">
      <c r="A15" s="38"/>
      <c r="B15" s="601" t="s">
        <v>441</v>
      </c>
      <c r="C15" s="602"/>
      <c r="D15" s="608">
        <f>'Sch-1'!I18*'Sch-1'!E18/100</f>
        <v>0</v>
      </c>
      <c r="E15" s="609"/>
      <c r="G15" s="425"/>
    </row>
    <row r="16" spans="1:11" ht="18" customHeight="1">
      <c r="A16" s="478"/>
      <c r="B16" s="435" t="s">
        <v>430</v>
      </c>
      <c r="C16" s="436"/>
      <c r="D16" s="597">
        <f>D15</f>
        <v>0</v>
      </c>
      <c r="E16" s="597"/>
    </row>
    <row r="17" spans="1:6" ht="15" customHeight="1">
      <c r="B17" s="43"/>
      <c r="C17" s="43"/>
      <c r="D17" s="44"/>
      <c r="E17" s="44"/>
    </row>
    <row r="18" spans="1:6" ht="35.25" customHeight="1">
      <c r="A18" s="65"/>
      <c r="B18" s="595"/>
      <c r="C18" s="596"/>
      <c r="D18" s="596"/>
      <c r="E18" s="596"/>
    </row>
    <row r="19" spans="1:6" ht="15" customHeight="1">
      <c r="A19" s="45"/>
      <c r="B19" s="45"/>
      <c r="C19" s="45"/>
      <c r="D19" s="45"/>
      <c r="E19" s="45"/>
    </row>
    <row r="20" spans="1:6" ht="33" customHeight="1">
      <c r="A20" s="81" t="s">
        <v>310</v>
      </c>
      <c r="B20" s="113">
        <f>'Names of Bidder'!D21</f>
        <v>0</v>
      </c>
      <c r="C20" s="420"/>
      <c r="D20" s="83" t="s">
        <v>220</v>
      </c>
      <c r="E20" s="519">
        <f>'Names of Bidder'!D18</f>
        <v>0</v>
      </c>
      <c r="F20" s="84"/>
    </row>
    <row r="21" spans="1:6" ht="33" customHeight="1">
      <c r="A21" s="81" t="s">
        <v>309</v>
      </c>
      <c r="B21" s="97">
        <f>'Names of Bidder'!D22</f>
        <v>0</v>
      </c>
      <c r="C21" s="88"/>
      <c r="D21" s="83" t="s">
        <v>221</v>
      </c>
      <c r="E21" s="520">
        <f>'Names of Bidder'!D19</f>
        <v>0</v>
      </c>
      <c r="F21" s="84"/>
    </row>
    <row r="22" spans="1:6" ht="33" customHeight="1">
      <c r="A22" s="78"/>
      <c r="B22" s="421"/>
      <c r="C22" s="88"/>
      <c r="E22" s="87" t="str">
        <f>IF('Sch-1'!J26=0,"",'Sch-1'!J26)</f>
        <v/>
      </c>
      <c r="F22" s="84"/>
    </row>
    <row r="23" spans="1:6" ht="33" customHeight="1">
      <c r="A23" s="78"/>
      <c r="B23" s="77"/>
      <c r="C23" s="26"/>
      <c r="D23" s="83"/>
      <c r="F23" s="84"/>
    </row>
    <row r="24" spans="1:6" ht="21.95" customHeight="1">
      <c r="A24" s="46"/>
      <c r="B24" s="46"/>
      <c r="C24" s="46"/>
      <c r="D24" s="46"/>
      <c r="E24" s="47"/>
    </row>
    <row r="25" spans="1:6" ht="21.95" customHeight="1">
      <c r="A25" s="46"/>
      <c r="B25" s="46"/>
      <c r="C25" s="46"/>
      <c r="D25" s="46"/>
      <c r="E25" s="47"/>
    </row>
    <row r="26" spans="1:6" ht="21.95" customHeight="1">
      <c r="A26" s="46"/>
      <c r="B26" s="46"/>
      <c r="C26" s="46"/>
      <c r="D26" s="46"/>
      <c r="E26" s="47"/>
    </row>
    <row r="27" spans="1:6" ht="21.95" customHeight="1">
      <c r="A27" s="46"/>
      <c r="B27" s="46"/>
      <c r="C27" s="46"/>
      <c r="D27" s="46"/>
      <c r="E27" s="47"/>
    </row>
    <row r="28" spans="1:6" ht="21.95" customHeight="1">
      <c r="A28" s="46"/>
      <c r="B28" s="46"/>
      <c r="C28" s="46"/>
      <c r="D28" s="46"/>
      <c r="E28" s="47"/>
    </row>
    <row r="29" spans="1:6" ht="21.95" customHeight="1">
      <c r="A29" s="46"/>
      <c r="B29" s="46"/>
      <c r="C29" s="46"/>
      <c r="D29" s="46"/>
      <c r="E29" s="47"/>
    </row>
    <row r="30" spans="1:6" ht="24.95" customHeight="1"/>
    <row r="31" spans="1:6" ht="24.95" customHeight="1"/>
    <row r="32" spans="1:6"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sheetData>
  <sheetProtection algorithmName="SHA-512" hashValue="EbU05AyOZZ5Na0qGNmc0HqK8NHaOhOvbvpA4Tg1ZnXn77Z/FuPNpGjQjKFS37xI5AIZ6rtWdt/+a8VKpFw2YlQ==" saltValue="PB8cL0ltwBOi3UVBowKUFg==" spinCount="100000" sheet="1" objects="1" scenarios="1"/>
  <dataConsolidate/>
  <customSheetViews>
    <customSheetView guid="{22581B22-4535-40E8-AE84-3A56DECE0C04}" scale="90" showPageBreaks="1" showGridLines="0" printArea="1" hiddenColumns="1" view="pageBreakPreview" topLeftCell="A10">
      <selection activeCell="B17" sqref="B17:C17"/>
      <pageMargins left="0.31" right="0.25" top="0.23" bottom="0.23" header="0.27" footer="0.24"/>
      <printOptions horizontalCentered="1"/>
      <pageSetup paperSize="9" scale="75" fitToHeight="0" orientation="portrait" horizontalDpi="4294967295" verticalDpi="4294967295" r:id="rId1"/>
      <headerFooter alignWithMargins="0">
        <oddFooter>&amp;R&amp;"Book Antiqua,Bold"&amp;10Schedule-4/ Page &amp;P of &amp;N</oddFooter>
      </headerFooter>
    </customSheetView>
    <customSheetView guid="{01BD8524-9381-4704-9D50-6C848948AE22}" scale="90" showPageBreaks="1" showGridLines="0" printArea="1" hiddenColumns="1" view="pageBreakPreview">
      <selection activeCell="B17" sqref="B17:C17"/>
      <pageMargins left="0.31" right="0.25" top="0.23" bottom="0.23" header="0.27" footer="0.24"/>
      <printOptions horizontalCentered="1"/>
      <pageSetup paperSize="9" scale="75" fitToHeight="0" orientation="portrait" horizontalDpi="4294967295" verticalDpi="4294967295" r:id="rId2"/>
      <headerFooter alignWithMargins="0">
        <oddFooter>&amp;R&amp;"Book Antiqua,Bold"&amp;10Schedule-4/ Page &amp;P of &amp;N</oddFooter>
      </headerFooter>
    </customSheetView>
    <customSheetView guid="{87981F99-33D2-48F3-9138-10E7D5F1DFD3}" showPageBreaks="1" showGridLines="0" printArea="1" hiddenRows="1" hiddenColumns="1" view="pageBreakPreview" topLeftCell="A7">
      <selection activeCell="D15" sqref="D15:E15"/>
      <pageMargins left="0.31" right="0.25" top="0.23" bottom="0.23" header="0.27" footer="0.24"/>
      <printOptions horizontalCentered="1"/>
      <pageSetup paperSize="9" scale="75" fitToHeight="0" orientation="portrait" horizontalDpi="4294967295" verticalDpi="4294967295" r:id="rId3"/>
      <headerFooter alignWithMargins="0">
        <oddFooter>&amp;R&amp;"Book Antiqua,Bold"&amp;10Schedule-4/ Page &amp;P of &amp;N</oddFooter>
      </headerFooter>
    </customSheetView>
    <customSheetView guid="{2BA1F3A4-7362-4C75-9E02-FB6308B23F40}"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4"/>
      <headerFooter alignWithMargins="0">
        <oddFooter>&amp;R&amp;"Book Antiqua,Bold"&amp;10Schedule-4/ Page &amp;P of &amp;N</oddFooter>
      </headerFooter>
    </customSheetView>
    <customSheetView guid="{88CDEBAE-8E08-4224-B529-C4120559940A}"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5"/>
      <headerFooter alignWithMargins="0">
        <oddFooter>&amp;R&amp;"Book Antiqua,Bold"&amp;10Schedule-4/ Page &amp;P of &amp;N</oddFooter>
      </headerFooter>
    </customSheetView>
    <customSheetView guid="{A8D67B77-0FCD-43C6-B55F-10F11F3996C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6"/>
      <headerFooter alignWithMargins="0">
        <oddFooter>&amp;R&amp;"Book Antiqua,Bold"&amp;10Schedule-4/ Page &amp;P of &amp;N</oddFooter>
      </headerFooter>
    </customSheetView>
    <customSheetView guid="{2B22B4D9-734E-466D-B6F8-DF61D532EF69}" showPageBreaks="1" showGridLines="0" printArea="1" hiddenColumns="1" view="pageBreakPreview">
      <selection activeCell="D17" sqref="D17:E17"/>
      <pageMargins left="0.31" right="0.25" top="0.23" bottom="0.23" header="0.27" footer="0.24"/>
      <printOptions horizontalCentered="1"/>
      <pageSetup paperSize="9" scale="75" fitToHeight="0" orientation="portrait" r:id="rId7"/>
      <headerFooter alignWithMargins="0">
        <oddFooter>&amp;R&amp;"Book Antiqua,Bold"&amp;10Schedule-4/ Page &amp;P of &amp;N</oddFooter>
      </headerFooter>
    </customSheetView>
    <customSheetView guid="{7781E931-9022-448B-8CEA-16A952A0B08B}" showPageBreaks="1" showGridLines="0" printArea="1" view="pageBreakPreview" topLeftCell="A13">
      <selection activeCell="C16" sqref="C16"/>
      <pageMargins left="0.31" right="0.25" top="0.23" bottom="0.23" header="0.27" footer="0.24"/>
      <printOptions horizontalCentered="1"/>
      <pageSetup paperSize="9" scale="75" fitToHeight="0" orientation="portrait" r:id="rId8"/>
      <headerFooter alignWithMargins="0">
        <oddFooter>&amp;R&amp;"Book Antiqua,Bold"&amp;10Schedule-4/ Page &amp;P of &amp;N</oddFooter>
      </headerFooter>
    </customSheetView>
    <customSheetView guid="{FE49A1A8-589E-4C61-B5F2-2DC8472D06ED}" showPageBreaks="1" showGridLines="0" printArea="1" view="pageBreakPreview" topLeftCell="A7">
      <selection activeCell="C21" sqref="C21"/>
      <pageMargins left="0.31" right="0.25" top="0.23" bottom="0.23" header="0.27" footer="0.24"/>
      <printOptions horizontalCentered="1"/>
      <pageSetup paperSize="9" scale="75" fitToHeight="0" orientation="portrait" r:id="rId9"/>
      <headerFooter alignWithMargins="0">
        <oddFooter>&amp;R&amp;"Book Antiqua,Bold"&amp;10Schedule-4/ Page &amp;P of &amp;N</oddFooter>
      </headerFooter>
    </customSheetView>
    <customSheetView guid="{EF525F2E-18DE-47FD-A864-6F2A2CA91061}" topLeftCell="A13">
      <selection activeCell="D34" sqref="D34:E35"/>
      <pageMargins left="0.31" right="0.25" top="0.23" bottom="0.23" header="0.27" footer="0.24"/>
      <printOptions horizontalCentered="1"/>
      <pageSetup paperSize="9" scale="75" fitToHeight="0" orientation="portrait" r:id="rId10"/>
      <headerFooter alignWithMargins="0">
        <oddFooter>&amp;R&amp;"Book Antiqua,Bold"&amp;10Schedule-4/ Page &amp;P of &amp;N</oddFooter>
      </headerFooter>
    </customSheetView>
    <customSheetView guid="{9C0E3A54-A1E4-4406-967B-FE168F751196}" topLeftCell="A37">
      <selection activeCell="D34" sqref="D34:E35"/>
      <pageMargins left="0.31" right="0.25" top="0.23" bottom="0.23" header="0.27" footer="0.24"/>
      <printOptions horizontalCentered="1"/>
      <pageSetup paperSize="9" scale="75" fitToHeight="0" orientation="portrait" r:id="rId11"/>
      <headerFooter alignWithMargins="0">
        <oddFooter>&amp;R&amp;"Book Antiqua,Bold"&amp;10Schedule-4/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r:id="rId12"/>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r:id="rId13"/>
      <headerFooter alignWithMargins="0">
        <oddFooter>&amp;R&amp;"Book Antiqua,Bold"&amp;10Schedule-5/ 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r:id="rId14"/>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r:id="rId15"/>
      <headerFooter alignWithMargins="0">
        <oddFooter>&amp;R&amp;"Book Antiqua,Bold"&amp;10Page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r:id="rId16"/>
      <headerFooter alignWithMargins="0">
        <oddFooter>&amp;R&amp;"Book Antiqua,Bold"&amp;10Schedule-5/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r:id="rId17"/>
      <headerFooter alignWithMargins="0">
        <oddFooter>&amp;R&amp;"Book Antiqua,Bold"&amp;10Schedule-5/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r:id="rId18"/>
      <headerFooter alignWithMargins="0">
        <oddFooter>&amp;R&amp;"Book Antiqua,Bold"&amp;10Schedule-4/ Page &amp;P of &amp;N</oddFooter>
      </headerFooter>
    </customSheetView>
    <customSheetView guid="{9CA44E70-650F-49CD-967F-298619682CA2}" topLeftCell="A37">
      <selection activeCell="D34" sqref="D34:E35"/>
      <pageMargins left="0.31" right="0.25" top="0.23" bottom="0.23" header="0.27" footer="0.24"/>
      <printOptions horizontalCentered="1"/>
      <pageSetup paperSize="9" scale="75" fitToHeight="0" orientation="portrait" r:id="rId19"/>
      <headerFooter alignWithMargins="0">
        <oddFooter>&amp;R&amp;"Book Antiqua,Bold"&amp;10Schedule-4/ Page &amp;P of &amp;N</oddFooter>
      </headerFooter>
    </customSheetView>
    <customSheetView guid="{42E48991-4351-4471-8AF6-A35D24AE57E4}" showPageBreaks="1" showGridLines="0" printArea="1" view="pageBreakPreview" topLeftCell="A27">
      <selection activeCell="C19" sqref="C19"/>
      <pageMargins left="0.31" right="0.25" top="0.23" bottom="0.23" header="0.27" footer="0.24"/>
      <printOptions horizontalCentered="1"/>
      <pageSetup paperSize="9" scale="75" fitToHeight="0" orientation="portrait" r:id="rId20"/>
      <headerFooter alignWithMargins="0">
        <oddFooter>&amp;R&amp;"Book Antiqua,Bold"&amp;10Schedule-4/ Page &amp;P of &amp;N</oddFooter>
      </headerFooter>
    </customSheetView>
    <customSheetView guid="{5A07DBA2-29FE-46EA-8A64-6BF1FB7295C8}" showPageBreaks="1" showGridLines="0" printArea="1" view="pageBreakPreview" showRuler="0" topLeftCell="B22">
      <selection activeCell="C19" sqref="C19"/>
      <pageMargins left="0.31" right="0.25" top="0.23" bottom="0.23" header="0.27" footer="0.24"/>
      <printOptions horizontalCentered="1"/>
      <pageSetup paperSize="9" scale="75" fitToHeight="0" orientation="portrait" r:id="rId21"/>
      <headerFooter alignWithMargins="0">
        <oddFooter>&amp;R&amp;"Book Antiqua,Bold"&amp;10Schedule-4/ Page &amp;P of &amp;N</oddFooter>
      </headerFooter>
    </customSheetView>
    <customSheetView guid="{BE00177C-666B-4CCB-B6AF-EE8409A04F15}" showPageBreaks="1" showGridLines="0" printArea="1" view="pageBreakPreview" topLeftCell="B1">
      <selection activeCell="D15" sqref="D15:E16"/>
      <pageMargins left="0.31" right="0.25" top="0.23" bottom="0.23" header="0.27" footer="0.24"/>
      <printOptions horizontalCentered="1"/>
      <pageSetup paperSize="9" scale="75" fitToHeight="0" orientation="portrait" r:id="rId22"/>
      <headerFooter alignWithMargins="0">
        <oddFooter>&amp;R&amp;"Book Antiqua,Bold"&amp;10Schedule-4/ Page &amp;P of &amp;N</oddFooter>
      </headerFooter>
    </customSheetView>
    <customSheetView guid="{8020169D-1904-4071-9010-34C6BAD35472}" showPageBreaks="1" showGridLines="0" printArea="1" view="pageBreakPreview">
      <selection activeCell="C21" sqref="C21"/>
      <pageMargins left="0.31" right="0.25" top="0.23" bottom="0.23" header="0.27" footer="0.24"/>
      <printOptions horizontalCentered="1"/>
      <pageSetup paperSize="9" scale="75" fitToHeight="0" orientation="portrait" r:id="rId23"/>
      <headerFooter alignWithMargins="0">
        <oddFooter>&amp;R&amp;"Book Antiqua,Bold"&amp;10Schedule-4/ Page &amp;P of &amp;N</oddFooter>
      </headerFooter>
    </customSheetView>
    <customSheetView guid="{EFF9997F-F423-457E-8339-C5D06689EC0D}" showPageBreaks="1" showGridLines="0" printArea="1" view="pageBreakPreview" topLeftCell="A34">
      <selection activeCell="D15" sqref="D15:E16"/>
      <pageMargins left="0.31" right="0.25" top="0.23" bottom="0.23" header="0.27" footer="0.24"/>
      <printOptions horizontalCentered="1"/>
      <pageSetup paperSize="9" scale="75" fitToHeight="0" orientation="portrait" r:id="rId24"/>
      <headerFooter alignWithMargins="0">
        <oddFooter>&amp;R&amp;"Book Antiqua,Bold"&amp;10Schedule-4/ Page &amp;P of &amp;N</oddFooter>
      </headerFooter>
    </customSheetView>
    <customSheetView guid="{D39E83F3-4061-47C5-8153-10B7C21D208A}" showPageBreaks="1" showGridLines="0" printArea="1" view="pageBreakPreview" topLeftCell="A4">
      <selection activeCell="D15" sqref="D15:E16"/>
      <pageMargins left="0.31" right="0.25" top="0.23" bottom="0.23" header="0.27" footer="0.24"/>
      <printOptions horizontalCentered="1"/>
      <pageSetup paperSize="9" scale="75" fitToHeight="0" orientation="portrait" r:id="rId25"/>
      <headerFooter alignWithMargins="0">
        <oddFooter>&amp;R&amp;"Book Antiqua,Bold"&amp;10Schedule-4/ Page &amp;P of &amp;N</oddFooter>
      </headerFooter>
    </customSheetView>
    <customSheetView guid="{D963BE1A-1920-4E18-8F54-07F354CCE224}" showPageBreaks="1" showGridLines="0" printArea="1" view="pageBreakPreview" topLeftCell="A10">
      <selection activeCell="C16" sqref="C16"/>
      <pageMargins left="0.31" right="0.25" top="0.23" bottom="0.23" header="0.27" footer="0.24"/>
      <printOptions horizontalCentered="1"/>
      <pageSetup paperSize="9" scale="75" fitToHeight="0" orientation="portrait" r:id="rId26"/>
      <headerFooter alignWithMargins="0">
        <oddFooter>&amp;R&amp;"Book Antiqua,Bold"&amp;10Schedule-4/ Page &amp;P of &amp;N</oddFooter>
      </headerFooter>
    </customSheetView>
    <customSheetView guid="{D545044E-B7FF-408B-A291-2187C526EC3D}" showPageBreaks="1" showGridLines="0" printArea="1" view="pageBreakPreview" topLeftCell="A7">
      <selection activeCell="D17" sqref="D17:E17"/>
      <pageMargins left="0.31" right="0.25" top="0.23" bottom="0.23" header="0.27" footer="0.24"/>
      <printOptions horizontalCentered="1"/>
      <pageSetup paperSize="9" scale="75" fitToHeight="0" orientation="portrait" r:id="rId27"/>
      <headerFooter alignWithMargins="0">
        <oddFooter>&amp;R&amp;"Book Antiqua,Bold"&amp;10Schedule-4/ Page &amp;P of &amp;N</oddFooter>
      </headerFooter>
    </customSheetView>
    <customSheetView guid="{883F4F4D-A630-4132-B676-8201FF751979}" showPageBreaks="1" showGridLines="0" printArea="1" hiddenColumns="1" view="pageBreakPreview">
      <selection activeCell="D15" sqref="D15:E15"/>
      <pageMargins left="0.31" right="0.25" top="0.23" bottom="0.23" header="0.27" footer="0.24"/>
      <printOptions horizontalCentered="1"/>
      <pageSetup paperSize="9" scale="75" fitToHeight="0" orientation="portrait" r:id="rId28"/>
      <headerFooter alignWithMargins="0">
        <oddFooter>&amp;R&amp;"Book Antiqua,Bold"&amp;10Schedule-4/ Page &amp;P of &amp;N</oddFooter>
      </headerFooter>
    </customSheetView>
    <customSheetView guid="{FA8C7114-2E15-4727-B4B0-927BCE12D1A6}"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29"/>
      <headerFooter alignWithMargins="0">
        <oddFooter>&amp;R&amp;"Book Antiqua,Bold"&amp;10Schedule-4/ Page &amp;P of &amp;N</oddFooter>
      </headerFooter>
    </customSheetView>
    <customSheetView guid="{483DCDBB-D1CA-4B11-85F4-FA65A96DCE2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30"/>
      <headerFooter alignWithMargins="0">
        <oddFooter>&amp;R&amp;"Book Antiqua,Bold"&amp;10Schedule-4/ Page &amp;P of &amp;N</oddFooter>
      </headerFooter>
    </customSheetView>
    <customSheetView guid="{97EFF801-2C6F-4063-9981-A39996328FAC}" showPageBreaks="1" showGridLines="0" printArea="1" hiddenColumns="1" view="pageBreakPreview" topLeftCell="A4">
      <selection activeCell="D15" sqref="D15:E15"/>
      <pageMargins left="0.31" right="0.25" top="0.23" bottom="0.23" header="0.27" footer="0.24"/>
      <printOptions horizontalCentered="1"/>
      <pageSetup paperSize="9" scale="75" fitToHeight="0" orientation="portrait" horizontalDpi="4294967295" verticalDpi="4294967295" r:id="rId31"/>
      <headerFooter alignWithMargins="0">
        <oddFooter>&amp;R&amp;"Book Antiqua,Bold"&amp;10Schedule-4/ Page &amp;P of &amp;N</oddFooter>
      </headerFooter>
    </customSheetView>
    <customSheetView guid="{585A669F-29FF-4D0D-B50C-5C677FB93FEB}"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2"/>
      <headerFooter alignWithMargins="0">
        <oddFooter>&amp;R&amp;"Book Antiqua,Bold"&amp;10Schedule-4/ Page &amp;P of &amp;N</oddFooter>
      </headerFooter>
    </customSheetView>
    <customSheetView guid="{804C0530-632A-4E06-A9A2-093B6503F55F}"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3"/>
      <headerFooter alignWithMargins="0">
        <oddFooter>&amp;R&amp;"Book Antiqua,Bold"&amp;10Schedule-4/ Page &amp;P of &amp;N</oddFooter>
      </headerFooter>
    </customSheetView>
    <customSheetView guid="{5C772B04-11E1-4A74-9F43-9A74EF38E5E2}" showPageBreaks="1" showGridLines="0" printArea="1" hiddenRows="1" hiddenColumns="1" view="pageBreakPreview" topLeftCell="A7">
      <selection activeCell="D15" sqref="D15:E15"/>
      <pageMargins left="0.31" right="0.25" top="0.23" bottom="0.23" header="0.27" footer="0.24"/>
      <printOptions horizontalCentered="1"/>
      <pageSetup paperSize="9" scale="75" fitToHeight="0" orientation="portrait" horizontalDpi="4294967295" verticalDpi="4294967295" r:id="rId34"/>
      <headerFooter alignWithMargins="0">
        <oddFooter>&amp;R&amp;"Book Antiqua,Bold"&amp;10Schedule-4/ Page &amp;P of &amp;N</oddFooter>
      </headerFooter>
    </customSheetView>
    <customSheetView guid="{65BDA0F1-6D38-4874-87A2-19D645CD5B6D}" scale="90" showPageBreaks="1" showGridLines="0" printArea="1" hiddenColumns="1" view="pageBreakPreview" topLeftCell="A3">
      <selection activeCell="B17" sqref="B17:C17"/>
      <pageMargins left="0.31" right="0.25" top="0.23" bottom="0.23" header="0.27" footer="0.24"/>
      <printOptions horizontalCentered="1"/>
      <pageSetup paperSize="9" scale="75" fitToHeight="0" orientation="portrait" horizontalDpi="4294967295" verticalDpi="4294967295" r:id="rId35"/>
      <headerFooter alignWithMargins="0">
        <oddFooter>&amp;R&amp;"Book Antiqua,Bold"&amp;10Schedule-4/ Page &amp;P of &amp;N</oddFooter>
      </headerFooter>
    </customSheetView>
  </customSheetViews>
  <mergeCells count="14">
    <mergeCell ref="B18:E18"/>
    <mergeCell ref="D16:E16"/>
    <mergeCell ref="A3:E3"/>
    <mergeCell ref="D13:E13"/>
    <mergeCell ref="B15:C15"/>
    <mergeCell ref="B14:C14"/>
    <mergeCell ref="B13:C13"/>
    <mergeCell ref="D14:E14"/>
    <mergeCell ref="B10:C10"/>
    <mergeCell ref="D15:E15"/>
    <mergeCell ref="B9:C9"/>
    <mergeCell ref="A4:E4"/>
    <mergeCell ref="B8:C8"/>
    <mergeCell ref="B11:C11"/>
  </mergeCells>
  <phoneticPr fontId="1" type="noConversion"/>
  <dataValidations xWindow="754" yWindow="536" count="1">
    <dataValidation allowBlank="1" showInputMessage="1" showErrorMessage="1" prompt="You may write remarks regarding Excise Duty here." sqref="D15"/>
  </dataValidations>
  <printOptions horizontalCentered="1"/>
  <pageMargins left="0.31" right="0.25" top="0.23" bottom="0.23" header="0.27" footer="0.24"/>
  <pageSetup paperSize="9" scale="75" fitToHeight="0" orientation="portrait" horizontalDpi="4294967295" verticalDpi="4294967295" r:id="rId36"/>
  <headerFooter alignWithMargins="0">
    <oddFooter>&amp;R&amp;"Book Antiqua,Bold"&amp;10Schedule-4/ Page &amp;P of &amp;N</oddFooter>
  </headerFooter>
  <drawing r:id="rId3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sheetPr>
  <dimension ref="A1:Q73"/>
  <sheetViews>
    <sheetView topLeftCell="A3" zoomScale="86" zoomScaleNormal="86" zoomScaleSheetLayoutView="100" workbookViewId="0">
      <selection activeCell="B17" sqref="B17"/>
    </sheetView>
  </sheetViews>
  <sheetFormatPr defaultColWidth="10" defaultRowHeight="16.5"/>
  <cols>
    <col min="1" max="1" width="10.375" style="33" customWidth="1"/>
    <col min="2" max="2" width="50.125" style="33" customWidth="1"/>
    <col min="3" max="3" width="21.375" style="33" customWidth="1"/>
    <col min="4" max="4" width="20.5" style="33" customWidth="1"/>
    <col min="5" max="5" width="20" style="33" customWidth="1"/>
    <col min="6" max="8" width="10" style="30" customWidth="1"/>
    <col min="9" max="9" width="10" style="198" customWidth="1"/>
    <col min="10" max="10" width="12.625" style="198" customWidth="1"/>
    <col min="11" max="11" width="15" style="198" customWidth="1"/>
    <col min="12" max="17" width="10" style="198" customWidth="1"/>
    <col min="18" max="16384" width="10" style="30"/>
  </cols>
  <sheetData>
    <row r="1" spans="1:11" ht="18" customHeight="1">
      <c r="A1" s="54" t="str">
        <f>Cover!B3</f>
        <v xml:space="preserve"> NIT No.: NHPTL/C&amp;M/24-25/EL-055/OTE-002</v>
      </c>
      <c r="B1" s="55"/>
      <c r="C1" s="56"/>
      <c r="D1" s="56"/>
      <c r="E1" s="4" t="s">
        <v>172</v>
      </c>
    </row>
    <row r="2" spans="1:11" ht="15" customHeight="1">
      <c r="A2" s="2"/>
      <c r="B2" s="6"/>
      <c r="C2" s="3"/>
      <c r="D2" s="3"/>
      <c r="E2" s="1"/>
      <c r="F2" s="1"/>
    </row>
    <row r="3" spans="1:11" ht="39.950000000000003" customHeight="1">
      <c r="A3" s="598" t="str">
        <f>Cover!$B$2</f>
        <v>Supply of Heavy-Duty Industrial Trailer of 350 MT Load Capacity</v>
      </c>
      <c r="B3" s="598"/>
      <c r="C3" s="598"/>
      <c r="D3" s="598"/>
      <c r="E3" s="598"/>
    </row>
    <row r="4" spans="1:11" ht="21.95" customHeight="1">
      <c r="A4" s="610" t="s">
        <v>226</v>
      </c>
      <c r="B4" s="610"/>
      <c r="C4" s="610"/>
      <c r="D4" s="610"/>
      <c r="E4" s="610"/>
    </row>
    <row r="5" spans="1:11" ht="12" customHeight="1">
      <c r="A5" s="36"/>
      <c r="B5" s="31"/>
      <c r="C5" s="31"/>
      <c r="D5" s="31"/>
      <c r="E5" s="31"/>
    </row>
    <row r="6" spans="1:11" ht="18" customHeight="1">
      <c r="A6" s="23" t="str">
        <f>'Sch-1'!A6</f>
        <v>Bidder’s Name and Address</v>
      </c>
      <c r="D6" s="59" t="s">
        <v>207</v>
      </c>
    </row>
    <row r="7" spans="1:11" ht="18" customHeight="1">
      <c r="A7" s="181" t="str">
        <f>'Sch-1'!A7</f>
        <v>Bidder as Individual Firm</v>
      </c>
      <c r="D7" s="60" t="s">
        <v>209</v>
      </c>
    </row>
    <row r="8" spans="1:11" ht="18" customHeight="1">
      <c r="A8" s="34" t="s">
        <v>224</v>
      </c>
      <c r="B8" s="611" t="e">
        <f>IF('Sch-1'!#REF!=0, "", 'Sch-1'!#REF!)</f>
        <v>#REF!</v>
      </c>
      <c r="C8" s="611"/>
      <c r="D8" s="60" t="s">
        <v>211</v>
      </c>
    </row>
    <row r="9" spans="1:11" ht="18" customHeight="1">
      <c r="A9" s="34" t="s">
        <v>225</v>
      </c>
      <c r="B9" s="611" t="e">
        <f>IF('Sch-1'!#REF!=0, "", 'Sch-1'!#REF!)</f>
        <v>#REF!</v>
      </c>
      <c r="C9" s="611"/>
      <c r="D9" s="60" t="s">
        <v>212</v>
      </c>
    </row>
    <row r="10" spans="1:11" ht="18" customHeight="1">
      <c r="A10" s="35"/>
      <c r="B10" s="611" t="e">
        <f>IF('Sch-1'!#REF!=0, "", 'Sch-1'!#REF!)</f>
        <v>#REF!</v>
      </c>
      <c r="C10" s="611"/>
      <c r="D10" s="60" t="s">
        <v>213</v>
      </c>
    </row>
    <row r="11" spans="1:11" ht="18" customHeight="1">
      <c r="A11" s="35"/>
      <c r="B11" s="611" t="e">
        <f>IF('Sch-1'!#REF!=0, "", 'Sch-1'!#REF!)</f>
        <v>#REF!</v>
      </c>
      <c r="C11" s="611"/>
      <c r="D11" s="60" t="s">
        <v>214</v>
      </c>
    </row>
    <row r="12" spans="1:11" ht="15" customHeight="1"/>
    <row r="13" spans="1:11" ht="21.95" customHeight="1">
      <c r="A13" s="66" t="s">
        <v>193</v>
      </c>
      <c r="B13" s="605" t="s">
        <v>194</v>
      </c>
      <c r="C13" s="606"/>
      <c r="D13" s="599" t="s">
        <v>195</v>
      </c>
      <c r="E13" s="600"/>
      <c r="K13" s="198" t="s">
        <v>129</v>
      </c>
    </row>
    <row r="14" spans="1:11" ht="18" customHeight="1">
      <c r="A14" s="37" t="s">
        <v>196</v>
      </c>
      <c r="B14" s="603" t="s">
        <v>197</v>
      </c>
      <c r="C14" s="604"/>
      <c r="D14" s="612" t="e">
        <f>ROUND('Sch-1 Dis'!G19*C16,0)</f>
        <v>#REF!</v>
      </c>
      <c r="E14" s="613"/>
      <c r="J14" s="198" t="s">
        <v>117</v>
      </c>
      <c r="K14" s="198" t="e">
        <f>ROUND('Sch-1'!#REF!*C16,0)</f>
        <v>#REF!</v>
      </c>
    </row>
    <row r="15" spans="1:11" ht="57.95" customHeight="1">
      <c r="A15" s="38"/>
      <c r="B15" s="615" t="s">
        <v>256</v>
      </c>
      <c r="C15" s="615"/>
      <c r="D15" s="622"/>
      <c r="E15" s="622"/>
    </row>
    <row r="16" spans="1:11" ht="18" customHeight="1">
      <c r="A16" s="38"/>
      <c r="B16" s="39" t="s">
        <v>227</v>
      </c>
      <c r="C16" s="330" t="e">
        <f>'Sch-3'!#REF!</f>
        <v>#REF!</v>
      </c>
      <c r="D16" s="622"/>
      <c r="E16" s="622"/>
    </row>
    <row r="17" spans="1:11" ht="18" customHeight="1">
      <c r="A17" s="37" t="s">
        <v>198</v>
      </c>
      <c r="B17" s="40" t="s">
        <v>250</v>
      </c>
      <c r="C17" s="40"/>
      <c r="D17" s="614" t="e">
        <f>(C19+C20)*C21</f>
        <v>#REF!</v>
      </c>
      <c r="E17" s="614"/>
      <c r="J17" s="198" t="s">
        <v>130</v>
      </c>
      <c r="K17" s="199" t="e">
        <f>D17</f>
        <v>#REF!</v>
      </c>
    </row>
    <row r="18" spans="1:11" ht="57.75" customHeight="1">
      <c r="A18" s="38"/>
      <c r="B18" s="615" t="s">
        <v>254</v>
      </c>
      <c r="C18" s="615"/>
      <c r="D18" s="616"/>
      <c r="E18" s="617"/>
    </row>
    <row r="19" spans="1:11" ht="18" customHeight="1">
      <c r="A19" s="38"/>
      <c r="B19" s="39" t="s">
        <v>173</v>
      </c>
      <c r="C19" s="331" t="e">
        <f>'Sch-3'!#REF!*(1-'Sch-1'!P15)</f>
        <v>#REF!</v>
      </c>
      <c r="D19" s="618"/>
      <c r="E19" s="619"/>
    </row>
    <row r="20" spans="1:11" ht="18" customHeight="1">
      <c r="A20" s="38"/>
      <c r="B20" s="39"/>
      <c r="C20" s="331" t="e">
        <f>C19*C16</f>
        <v>#REF!</v>
      </c>
      <c r="D20" s="618"/>
      <c r="E20" s="619"/>
    </row>
    <row r="21" spans="1:11" ht="18" customHeight="1">
      <c r="A21" s="38"/>
      <c r="B21" s="39" t="s">
        <v>252</v>
      </c>
      <c r="C21" s="330" t="e">
        <f>'Sch-3'!#REF!</f>
        <v>#REF!</v>
      </c>
      <c r="D21" s="620"/>
      <c r="E21" s="621"/>
    </row>
    <row r="22" spans="1:11" ht="18" customHeight="1">
      <c r="A22" s="37" t="s">
        <v>199</v>
      </c>
      <c r="B22" s="40" t="s">
        <v>251</v>
      </c>
      <c r="C22" s="40"/>
      <c r="D22" s="612" t="e">
        <f>(C24+C25)*C26</f>
        <v>#REF!</v>
      </c>
      <c r="E22" s="613"/>
      <c r="J22" s="198" t="s">
        <v>131</v>
      </c>
      <c r="K22" s="198" t="e">
        <f>D22</f>
        <v>#REF!</v>
      </c>
    </row>
    <row r="23" spans="1:11" ht="57.95" customHeight="1">
      <c r="A23" s="38"/>
      <c r="B23" s="615" t="s">
        <v>253</v>
      </c>
      <c r="C23" s="615"/>
      <c r="D23" s="616"/>
      <c r="E23" s="617"/>
    </row>
    <row r="24" spans="1:11" ht="25.5" customHeight="1">
      <c r="A24" s="38"/>
      <c r="B24" s="39" t="s">
        <v>312</v>
      </c>
      <c r="C24" s="342" t="e">
        <f>'Sch-1 Dis'!G19-C19</f>
        <v>#REF!</v>
      </c>
      <c r="D24" s="618"/>
      <c r="E24" s="619"/>
    </row>
    <row r="25" spans="1:11" ht="21.75" customHeight="1">
      <c r="A25" s="38"/>
      <c r="B25" s="39" t="s">
        <v>315</v>
      </c>
      <c r="C25" s="39" t="e">
        <f>C24*C16</f>
        <v>#REF!</v>
      </c>
      <c r="D25" s="618"/>
      <c r="E25" s="619"/>
    </row>
    <row r="26" spans="1:11" ht="18" customHeight="1">
      <c r="A26" s="38"/>
      <c r="B26" s="39" t="s">
        <v>140</v>
      </c>
      <c r="C26" s="330" t="e">
        <f>'Sch-3'!#REF!</f>
        <v>#REF!</v>
      </c>
      <c r="D26" s="620"/>
      <c r="E26" s="621"/>
    </row>
    <row r="27" spans="1:11" ht="18" customHeight="1">
      <c r="A27" s="37" t="s">
        <v>200</v>
      </c>
      <c r="B27" s="40" t="s">
        <v>246</v>
      </c>
      <c r="C27" s="40"/>
      <c r="D27" s="623" t="e">
        <f>'Sch-3'!#REF!</f>
        <v>#REF!</v>
      </c>
      <c r="E27" s="623"/>
    </row>
    <row r="28" spans="1:11" ht="51.75" customHeight="1">
      <c r="A28" s="38"/>
      <c r="B28" s="615" t="s">
        <v>255</v>
      </c>
      <c r="C28" s="615"/>
      <c r="D28" s="626" t="s">
        <v>302</v>
      </c>
      <c r="E28" s="626"/>
    </row>
    <row r="29" spans="1:11" ht="39" customHeight="1">
      <c r="A29" s="41"/>
      <c r="B29" s="39"/>
      <c r="C29" s="309" t="s">
        <v>303</v>
      </c>
      <c r="D29" s="626"/>
      <c r="E29" s="626"/>
    </row>
    <row r="30" spans="1:11" ht="18" customHeight="1">
      <c r="A30" s="37" t="s">
        <v>203</v>
      </c>
      <c r="B30" s="40" t="s">
        <v>247</v>
      </c>
      <c r="C30" s="40"/>
      <c r="D30" s="623" t="e">
        <f>'Sch-3'!#REF!</f>
        <v>#REF!</v>
      </c>
      <c r="E30" s="623"/>
    </row>
    <row r="31" spans="1:11" ht="50.1" customHeight="1">
      <c r="A31" s="38"/>
      <c r="B31" s="615" t="s">
        <v>255</v>
      </c>
      <c r="C31" s="615"/>
      <c r="D31" s="626" t="s">
        <v>302</v>
      </c>
      <c r="E31" s="626"/>
    </row>
    <row r="32" spans="1:11" ht="30" customHeight="1">
      <c r="A32" s="41"/>
      <c r="B32" s="39"/>
      <c r="C32" s="309" t="s">
        <v>304</v>
      </c>
      <c r="D32" s="626"/>
      <c r="E32" s="626"/>
    </row>
    <row r="33" spans="1:6" ht="18" customHeight="1">
      <c r="A33" s="37" t="s">
        <v>205</v>
      </c>
      <c r="B33" s="40" t="s">
        <v>201</v>
      </c>
      <c r="C33" s="40"/>
      <c r="D33" s="623" t="e">
        <f>'Sch-3'!#REF!</f>
        <v>#REF!</v>
      </c>
      <c r="E33" s="623"/>
    </row>
    <row r="34" spans="1:6" ht="60" customHeight="1">
      <c r="A34" s="38"/>
      <c r="B34" s="624" t="s">
        <v>257</v>
      </c>
      <c r="C34" s="625"/>
      <c r="D34" s="626" t="s">
        <v>302</v>
      </c>
      <c r="E34" s="626"/>
    </row>
    <row r="35" spans="1:6" ht="35.25" customHeight="1">
      <c r="A35" s="42"/>
      <c r="B35" s="39"/>
      <c r="C35" s="310" t="s">
        <v>304</v>
      </c>
      <c r="D35" s="626"/>
      <c r="E35" s="626"/>
    </row>
    <row r="36" spans="1:6" ht="18" customHeight="1">
      <c r="A36" s="627"/>
      <c r="B36" s="628" t="s">
        <v>258</v>
      </c>
      <c r="C36" s="629"/>
      <c r="D36" s="630" t="e">
        <f>SUM(D14,D17,D22)</f>
        <v>#REF!</v>
      </c>
      <c r="E36" s="630"/>
    </row>
    <row r="37" spans="1:6" ht="40.5" customHeight="1">
      <c r="A37" s="627"/>
      <c r="B37" s="628"/>
      <c r="C37" s="629"/>
      <c r="D37" s="631"/>
      <c r="E37" s="632"/>
    </row>
    <row r="38" spans="1:6" ht="15" customHeight="1">
      <c r="B38" s="43"/>
      <c r="C38" s="43"/>
      <c r="D38" s="44"/>
      <c r="E38" s="44"/>
    </row>
    <row r="39" spans="1:6" ht="81.75" customHeight="1">
      <c r="A39" s="65" t="s">
        <v>248</v>
      </c>
      <c r="B39" s="596" t="s">
        <v>260</v>
      </c>
      <c r="C39" s="596"/>
      <c r="D39" s="596"/>
      <c r="E39" s="596"/>
    </row>
    <row r="40" spans="1:6" ht="15" customHeight="1">
      <c r="A40" s="45"/>
      <c r="B40" s="45"/>
      <c r="C40" s="45"/>
      <c r="D40" s="45"/>
      <c r="E40" s="45"/>
    </row>
    <row r="41" spans="1:6" ht="33" customHeight="1">
      <c r="A41" s="27" t="s">
        <v>259</v>
      </c>
      <c r="B41" s="111" t="e">
        <f>IF('Sch-1'!#REF!=0,"", 'Sch-1'!#REF!)</f>
        <v>#REF!</v>
      </c>
      <c r="C41" s="5"/>
      <c r="D41" s="28" t="s">
        <v>219</v>
      </c>
      <c r="F41" s="29"/>
    </row>
    <row r="42" spans="1:6" ht="33" customHeight="1">
      <c r="A42" s="27" t="s">
        <v>218</v>
      </c>
      <c r="B42" s="86" t="e">
        <f>IF('Sch-1'!#REF!=0,"", 'Sch-1'!#REF!)</f>
        <v>#REF!</v>
      </c>
      <c r="C42" s="1"/>
      <c r="D42" s="28" t="s">
        <v>220</v>
      </c>
      <c r="E42" s="87" t="str">
        <f>IF('Sch-1'!J25=0,"",'Sch-1'!J25)</f>
        <v/>
      </c>
      <c r="F42" s="29"/>
    </row>
    <row r="43" spans="1:6" ht="33" customHeight="1">
      <c r="A43" s="3"/>
      <c r="B43" s="6"/>
      <c r="C43" s="1"/>
      <c r="D43" s="28" t="s">
        <v>221</v>
      </c>
      <c r="E43" s="87" t="str">
        <f>IF('Sch-1'!J26=0,"",'Sch-1'!J26)</f>
        <v/>
      </c>
      <c r="F43" s="29"/>
    </row>
    <row r="44" spans="1:6" ht="33" customHeight="1">
      <c r="A44" s="3"/>
      <c r="B44" s="6"/>
      <c r="C44" s="1"/>
      <c r="D44" s="28" t="s">
        <v>222</v>
      </c>
      <c r="F44" s="29"/>
    </row>
    <row r="45" spans="1:6" ht="21.95" customHeight="1">
      <c r="A45" s="46"/>
      <c r="B45" s="46"/>
      <c r="C45" s="46"/>
      <c r="D45" s="46"/>
      <c r="E45" s="47"/>
    </row>
    <row r="46" spans="1:6" ht="21.95" customHeight="1">
      <c r="A46" s="46"/>
      <c r="B46" s="46"/>
      <c r="C46" s="46"/>
      <c r="D46" s="46"/>
      <c r="E46" s="47"/>
    </row>
    <row r="47" spans="1:6" ht="21.95" customHeight="1">
      <c r="A47" s="46"/>
      <c r="B47" s="46"/>
      <c r="C47" s="46"/>
      <c r="D47" s="46"/>
      <c r="E47" s="47"/>
    </row>
    <row r="48" spans="1:6" ht="21.95" customHeight="1">
      <c r="A48" s="46"/>
      <c r="B48" s="46"/>
      <c r="C48" s="46"/>
      <c r="D48" s="46"/>
      <c r="E48" s="47"/>
    </row>
    <row r="49" spans="1:5" ht="21.95" customHeight="1">
      <c r="A49" s="46"/>
      <c r="B49" s="46"/>
      <c r="C49" s="46"/>
      <c r="D49" s="46"/>
      <c r="E49" s="47"/>
    </row>
    <row r="50" spans="1:5" ht="21.95" customHeight="1">
      <c r="A50" s="46"/>
      <c r="B50" s="46"/>
      <c r="C50" s="46"/>
      <c r="D50" s="46"/>
      <c r="E50" s="47"/>
    </row>
    <row r="51" spans="1:5" ht="24.95" customHeight="1"/>
    <row r="52" spans="1:5" ht="24.95" customHeight="1"/>
    <row r="53" spans="1:5" ht="24.95" customHeight="1"/>
    <row r="54" spans="1:5" ht="24.95" customHeight="1"/>
    <row r="55" spans="1:5" ht="24.95" customHeight="1"/>
    <row r="56" spans="1:5" ht="24.95" customHeight="1"/>
    <row r="57" spans="1:5" ht="24.95" customHeight="1"/>
    <row r="58" spans="1:5" ht="24.95" customHeight="1"/>
    <row r="59" spans="1:5" ht="24.95" customHeight="1"/>
    <row r="60" spans="1:5" ht="24.95" customHeight="1"/>
    <row r="61" spans="1:5" ht="24.95" customHeight="1"/>
    <row r="62" spans="1:5" ht="24.95" customHeight="1"/>
    <row r="63" spans="1:5" ht="24.95" customHeight="1"/>
    <row r="64" spans="1:5"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sheetData>
  <dataConsolidate/>
  <customSheetViews>
    <customSheetView guid="{22581B22-4535-40E8-AE84-3A56DECE0C04}" scale="86" state="hidden" topLeftCell="A4">
      <selection activeCell="H23" sqref="H23"/>
      <pageMargins left="0.31" right="0.25" top="0.48" bottom="0.23" header="0.27" footer="0.24"/>
      <printOptions horizontalCentered="1"/>
      <pageSetup paperSize="9" scale="77" fitToHeight="0" orientation="portrait" r:id="rId1"/>
      <headerFooter alignWithMargins="0">
        <oddFooter>&amp;R&amp;"Book Antiqua,Bold"&amp;10Schedule-5/ Page &amp;P of &amp;N</oddFooter>
      </headerFooter>
    </customSheetView>
    <customSheetView guid="{01BD8524-9381-4704-9D50-6C848948AE22}" scale="86" state="hidden" topLeftCell="A4">
      <selection activeCell="H23" sqref="H23"/>
      <pageMargins left="0.31" right="0.25" top="0.48" bottom="0.23" header="0.27" footer="0.24"/>
      <printOptions horizontalCentered="1"/>
      <pageSetup paperSize="9" scale="77" fitToHeight="0" orientation="portrait" r:id="rId2"/>
      <headerFooter alignWithMargins="0">
        <oddFooter>&amp;R&amp;"Book Antiqua,Bold"&amp;10Schedule-5/ Page &amp;P of &amp;N</oddFooter>
      </headerFooter>
    </customSheetView>
    <customSheetView guid="{87981F99-33D2-48F3-9138-10E7D5F1DFD3}" scale="86" state="hidden" topLeftCell="A4">
      <selection activeCell="H23" sqref="H23"/>
      <pageMargins left="0.31" right="0.25" top="0.48" bottom="0.23" header="0.27" footer="0.24"/>
      <printOptions horizontalCentered="1"/>
      <pageSetup paperSize="9" scale="77" fitToHeight="0" orientation="portrait" r:id="rId3"/>
      <headerFooter alignWithMargins="0">
        <oddFooter>&amp;R&amp;"Book Antiqua,Bold"&amp;10Schedule-5/ Page &amp;P of &amp;N</oddFooter>
      </headerFooter>
    </customSheetView>
    <customSheetView guid="{2BA1F3A4-7362-4C75-9E02-FB6308B23F40}" scale="86" state="hidden" topLeftCell="A4">
      <selection activeCell="H23" sqref="H23"/>
      <pageMargins left="0.31" right="0.25" top="0.48" bottom="0.23" header="0.27" footer="0.24"/>
      <printOptions horizontalCentered="1"/>
      <pageSetup paperSize="9" scale="77" fitToHeight="0" orientation="portrait" r:id="rId4"/>
      <headerFooter alignWithMargins="0">
        <oddFooter>&amp;R&amp;"Book Antiqua,Bold"&amp;10Schedule-5/ Page &amp;P of &amp;N</oddFooter>
      </headerFooter>
    </customSheetView>
    <customSheetView guid="{88CDEBAE-8E08-4224-B529-C4120559940A}" scale="86" state="hidden" topLeftCell="A4">
      <selection activeCell="H23" sqref="H23"/>
      <pageMargins left="0.31" right="0.25" top="0.48" bottom="0.23" header="0.27" footer="0.24"/>
      <printOptions horizontalCentered="1"/>
      <pageSetup paperSize="9" scale="77" fitToHeight="0" orientation="portrait" r:id="rId5"/>
      <headerFooter alignWithMargins="0">
        <oddFooter>&amp;R&amp;"Book Antiqua,Bold"&amp;10Schedule-5/ Page &amp;P of &amp;N</oddFooter>
      </headerFooter>
    </customSheetView>
    <customSheetView guid="{A8D67B77-0FCD-43C6-B55F-10F11F3996C9}" scale="86" state="hidden" topLeftCell="A4">
      <selection activeCell="H23" sqref="H23"/>
      <pageMargins left="0.31" right="0.25" top="0.48" bottom="0.23" header="0.27" footer="0.24"/>
      <printOptions horizontalCentered="1"/>
      <pageSetup paperSize="9" scale="77" fitToHeight="0" orientation="portrait" r:id="rId6"/>
      <headerFooter alignWithMargins="0">
        <oddFooter>&amp;R&amp;"Book Antiqua,Bold"&amp;10Schedule-5/ Page &amp;P of &amp;N</oddFooter>
      </headerFooter>
    </customSheetView>
    <customSheetView guid="{2B22B4D9-734E-466D-B6F8-DF61D532EF69}" scale="86" state="hidden" topLeftCell="A4">
      <selection activeCell="H23" sqref="H23"/>
      <pageMargins left="0.31" right="0.25" top="0.48" bottom="0.23" header="0.27" footer="0.24"/>
      <printOptions horizontalCentered="1"/>
      <pageSetup paperSize="9" scale="77" fitToHeight="0" orientation="portrait" r:id="rId7"/>
      <headerFooter alignWithMargins="0">
        <oddFooter>&amp;R&amp;"Book Antiqua,Bold"&amp;10Schedule-5/ Page &amp;P of &amp;N</oddFooter>
      </headerFooter>
    </customSheetView>
    <customSheetView guid="{7781E931-9022-448B-8CEA-16A952A0B08B}" scale="86" state="hidden" topLeftCell="A4">
      <selection activeCell="H23" sqref="H23"/>
      <pageMargins left="0.31" right="0.25" top="0.48" bottom="0.23" header="0.27" footer="0.24"/>
      <printOptions horizontalCentered="1"/>
      <pageSetup paperSize="9" scale="77" fitToHeight="0" orientation="portrait" r:id="rId8"/>
      <headerFooter alignWithMargins="0">
        <oddFooter>&amp;R&amp;"Book Antiqua,Bold"&amp;10Schedule-5/ Page &amp;P of &amp;N</oddFooter>
      </headerFooter>
    </customSheetView>
    <customSheetView guid="{FE49A1A8-589E-4C61-B5F2-2DC8472D06ED}" scale="86" state="hidden" topLeftCell="A4">
      <selection activeCell="H23" sqref="H23"/>
      <pageMargins left="0.31" right="0.25" top="0.48" bottom="0.23" header="0.27" footer="0.24"/>
      <printOptions horizontalCentered="1"/>
      <pageSetup paperSize="9" scale="77" fitToHeight="0" orientation="portrait" r:id="rId9"/>
      <headerFooter alignWithMargins="0">
        <oddFooter>&amp;R&amp;"Book Antiqua,Bold"&amp;10Schedule-5/ Page &amp;P of &amp;N</oddFooter>
      </headerFooter>
    </customSheetView>
    <customSheetView guid="{EF525F2E-18DE-47FD-A864-6F2A2CA91061}" scale="86" state="hidden" topLeftCell="A10">
      <selection activeCell="H23" sqref="H23"/>
      <pageMargins left="0.31" right="0.25" top="0.48" bottom="0.23" header="0.27" footer="0.24"/>
      <printOptions horizontalCentered="1"/>
      <pageSetup paperSize="9" scale="77" fitToHeight="0" orientation="portrait" r:id="rId10"/>
      <headerFooter alignWithMargins="0">
        <oddFooter>&amp;R&amp;"Book Antiqua,Bold"&amp;10Schedule-5/ Page &amp;P of &amp;N</oddFooter>
      </headerFooter>
    </customSheetView>
    <customSheetView guid="{9C0E3A54-A1E4-4406-967B-FE168F751196}" scale="86" state="hidden" topLeftCell="A10">
      <selection activeCell="H23" sqref="H23"/>
      <pageMargins left="0.31" right="0.25" top="0.48" bottom="0.23" header="0.27" footer="0.24"/>
      <printOptions horizontalCentered="1"/>
      <pageSetup paperSize="9" scale="77" fitToHeight="0" orientation="portrait" r:id="rId11"/>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r:id="rId12"/>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r:id="rId17"/>
      <headerFooter alignWithMargins="0">
        <oddFooter>&amp;R&amp;"Book Antiqua,Bold"&amp;10Schedule-5/ Page &amp;P of &amp;N</oddFooter>
      </headerFooter>
    </customSheetView>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r:id="rId18"/>
      <headerFooter alignWithMargins="0">
        <oddFooter>&amp;R&amp;"Book Antiqua,Bold"&amp;10Schedule-5/ Page &amp;P of &amp;N</oddFooter>
      </headerFooter>
    </customSheetView>
    <customSheetView guid="{42E48991-4351-4471-8AF6-A35D24AE57E4}" scale="86" state="hidden" topLeftCell="A4">
      <selection activeCell="H23" sqref="H23"/>
      <pageMargins left="0.31" right="0.25" top="0.48" bottom="0.23" header="0.27" footer="0.24"/>
      <printOptions horizontalCentered="1"/>
      <pageSetup paperSize="9" scale="77" fitToHeight="0" orientation="portrait" r:id="rId19"/>
      <headerFooter alignWithMargins="0">
        <oddFooter>&amp;R&amp;"Book Antiqua,Bold"&amp;10Schedule-5/ Page &amp;P of &amp;N</oddFooter>
      </headerFooter>
    </customSheetView>
    <customSheetView guid="{5A07DBA2-29FE-46EA-8A64-6BF1FB7295C8}" scale="86" state="hidden" showRuler="0" topLeftCell="A4">
      <selection activeCell="H23" sqref="H23"/>
      <pageMargins left="0.31" right="0.25" top="0.48" bottom="0.23" header="0.27" footer="0.24"/>
      <printOptions horizontalCentered="1"/>
      <pageSetup paperSize="9" scale="77" fitToHeight="0" orientation="portrait" r:id="rId20"/>
      <headerFooter alignWithMargins="0">
        <oddFooter>&amp;R&amp;"Book Antiqua,Bold"&amp;10Schedule-5/ Page &amp;P of &amp;N</oddFooter>
      </headerFooter>
    </customSheetView>
    <customSheetView guid="{BE00177C-666B-4CCB-B6AF-EE8409A04F15}" scale="86" state="hidden" topLeftCell="A4">
      <selection activeCell="H23" sqref="H23"/>
      <pageMargins left="0.31" right="0.25" top="0.48" bottom="0.23" header="0.27" footer="0.24"/>
      <printOptions horizontalCentered="1"/>
      <pageSetup paperSize="9" scale="77" fitToHeight="0" orientation="portrait" r:id="rId21"/>
      <headerFooter alignWithMargins="0">
        <oddFooter>&amp;R&amp;"Book Antiqua,Bold"&amp;10Schedule-5/ Page &amp;P of &amp;N</oddFooter>
      </headerFooter>
    </customSheetView>
    <customSheetView guid="{8020169D-1904-4071-9010-34C6BAD35472}" scale="86" state="hidden" topLeftCell="A4">
      <selection activeCell="H23" sqref="H23"/>
      <pageMargins left="0.31" right="0.25" top="0.48" bottom="0.23" header="0.27" footer="0.24"/>
      <printOptions horizontalCentered="1"/>
      <pageSetup paperSize="9" scale="77" fitToHeight="0" orientation="portrait" r:id="rId22"/>
      <headerFooter alignWithMargins="0">
        <oddFooter>&amp;R&amp;"Book Antiqua,Bold"&amp;10Schedule-5/ Page &amp;P of &amp;N</oddFooter>
      </headerFooter>
    </customSheetView>
    <customSheetView guid="{EFF9997F-F423-457E-8339-C5D06689EC0D}" scale="86" state="hidden" topLeftCell="A4">
      <selection activeCell="H23" sqref="H23"/>
      <pageMargins left="0.31" right="0.25" top="0.48" bottom="0.23" header="0.27" footer="0.24"/>
      <printOptions horizontalCentered="1"/>
      <pageSetup paperSize="9" scale="77" fitToHeight="0" orientation="portrait" r:id="rId23"/>
      <headerFooter alignWithMargins="0">
        <oddFooter>&amp;R&amp;"Book Antiqua,Bold"&amp;10Schedule-5/ Page &amp;P of &amp;N</oddFooter>
      </headerFooter>
    </customSheetView>
    <customSheetView guid="{D39E83F3-4061-47C5-8153-10B7C21D208A}" scale="86" state="hidden" topLeftCell="A4">
      <selection activeCell="H23" sqref="H23"/>
      <pageMargins left="0.31" right="0.25" top="0.48" bottom="0.23" header="0.27" footer="0.24"/>
      <printOptions horizontalCentered="1"/>
      <pageSetup paperSize="9" scale="77" fitToHeight="0" orientation="portrait" r:id="rId24"/>
      <headerFooter alignWithMargins="0">
        <oddFooter>&amp;R&amp;"Book Antiqua,Bold"&amp;10Schedule-5/ Page &amp;P of &amp;N</oddFooter>
      </headerFooter>
    </customSheetView>
    <customSheetView guid="{D963BE1A-1920-4E18-8F54-07F354CCE224}" scale="86" state="hidden" topLeftCell="A4">
      <selection activeCell="H23" sqref="H23"/>
      <pageMargins left="0.31" right="0.25" top="0.48" bottom="0.23" header="0.27" footer="0.24"/>
      <printOptions horizontalCentered="1"/>
      <pageSetup paperSize="9" scale="77" fitToHeight="0" orientation="portrait" r:id="rId25"/>
      <headerFooter alignWithMargins="0">
        <oddFooter>&amp;R&amp;"Book Antiqua,Bold"&amp;10Schedule-5/ Page &amp;P of &amp;N</oddFooter>
      </headerFooter>
    </customSheetView>
    <customSheetView guid="{D545044E-B7FF-408B-A291-2187C526EC3D}" scale="86" state="hidden" topLeftCell="A4">
      <selection activeCell="H23" sqref="H23"/>
      <pageMargins left="0.31" right="0.25" top="0.48" bottom="0.23" header="0.27" footer="0.24"/>
      <printOptions horizontalCentered="1"/>
      <pageSetup paperSize="9" scale="77" fitToHeight="0" orientation="portrait" r:id="rId26"/>
      <headerFooter alignWithMargins="0">
        <oddFooter>&amp;R&amp;"Book Antiqua,Bold"&amp;10Schedule-5/ Page &amp;P of &amp;N</oddFooter>
      </headerFooter>
    </customSheetView>
    <customSheetView guid="{883F4F4D-A630-4132-B676-8201FF751979}" scale="86" state="hidden" topLeftCell="A4">
      <selection activeCell="H23" sqref="H23"/>
      <pageMargins left="0.31" right="0.25" top="0.48" bottom="0.23" header="0.27" footer="0.24"/>
      <printOptions horizontalCentered="1"/>
      <pageSetup paperSize="9" scale="77" fitToHeight="0" orientation="portrait" r:id="rId27"/>
      <headerFooter alignWithMargins="0">
        <oddFooter>&amp;R&amp;"Book Antiqua,Bold"&amp;10Schedule-5/ Page &amp;P of &amp;N</oddFooter>
      </headerFooter>
    </customSheetView>
    <customSheetView guid="{FA8C7114-2E15-4727-B4B0-927BCE12D1A6}" scale="86" state="hidden" topLeftCell="A4">
      <selection activeCell="H23" sqref="H23"/>
      <pageMargins left="0.31" right="0.25" top="0.48" bottom="0.23" header="0.27" footer="0.24"/>
      <printOptions horizontalCentered="1"/>
      <pageSetup paperSize="9" scale="77" fitToHeight="0" orientation="portrait" r:id="rId28"/>
      <headerFooter alignWithMargins="0">
        <oddFooter>&amp;R&amp;"Book Antiqua,Bold"&amp;10Schedule-5/ Page &amp;P of &amp;N</oddFooter>
      </headerFooter>
    </customSheetView>
    <customSheetView guid="{483DCDBB-D1CA-4B11-85F4-FA65A96DCE29}" scale="86" state="hidden" topLeftCell="A4">
      <selection activeCell="H23" sqref="H23"/>
      <pageMargins left="0.31" right="0.25" top="0.48" bottom="0.23" header="0.27" footer="0.24"/>
      <printOptions horizontalCentered="1"/>
      <pageSetup paperSize="9" scale="77" fitToHeight="0" orientation="portrait" r:id="rId29"/>
      <headerFooter alignWithMargins="0">
        <oddFooter>&amp;R&amp;"Book Antiqua,Bold"&amp;10Schedule-5/ Page &amp;P of &amp;N</oddFooter>
      </headerFooter>
    </customSheetView>
    <customSheetView guid="{97EFF801-2C6F-4063-9981-A39996328FAC}" scale="86" state="hidden" topLeftCell="A4">
      <selection activeCell="H23" sqref="H23"/>
      <pageMargins left="0.31" right="0.25" top="0.48" bottom="0.23" header="0.27" footer="0.24"/>
      <printOptions horizontalCentered="1"/>
      <pageSetup paperSize="9" scale="77" fitToHeight="0" orientation="portrait" r:id="rId30"/>
      <headerFooter alignWithMargins="0">
        <oddFooter>&amp;R&amp;"Book Antiqua,Bold"&amp;10Schedule-5/ Page &amp;P of &amp;N</oddFooter>
      </headerFooter>
    </customSheetView>
    <customSheetView guid="{585A669F-29FF-4D0D-B50C-5C677FB93FEB}" scale="86" state="hidden" topLeftCell="A4">
      <selection activeCell="H23" sqref="H23"/>
      <pageMargins left="0.31" right="0.25" top="0.48" bottom="0.23" header="0.27" footer="0.24"/>
      <printOptions horizontalCentered="1"/>
      <pageSetup paperSize="9" scale="77" fitToHeight="0" orientation="portrait" r:id="rId31"/>
      <headerFooter alignWithMargins="0">
        <oddFooter>&amp;R&amp;"Book Antiqua,Bold"&amp;10Schedule-5/ Page &amp;P of &amp;N</oddFooter>
      </headerFooter>
    </customSheetView>
    <customSheetView guid="{804C0530-632A-4E06-A9A2-093B6503F55F}" scale="86" state="hidden" topLeftCell="A4">
      <selection activeCell="H23" sqref="H23"/>
      <pageMargins left="0.31" right="0.25" top="0.48" bottom="0.23" header="0.27" footer="0.24"/>
      <printOptions horizontalCentered="1"/>
      <pageSetup paperSize="9" scale="77" fitToHeight="0" orientation="portrait" r:id="rId32"/>
      <headerFooter alignWithMargins="0">
        <oddFooter>&amp;R&amp;"Book Antiqua,Bold"&amp;10Schedule-5/ Page &amp;P of &amp;N</oddFooter>
      </headerFooter>
    </customSheetView>
    <customSheetView guid="{5C772B04-11E1-4A74-9F43-9A74EF38E5E2}" scale="86" state="hidden" topLeftCell="A4">
      <selection activeCell="H23" sqref="H23"/>
      <pageMargins left="0.31" right="0.25" top="0.48" bottom="0.23" header="0.27" footer="0.24"/>
      <printOptions horizontalCentered="1"/>
      <pageSetup paperSize="9" scale="77" fitToHeight="0" orientation="portrait" r:id="rId33"/>
      <headerFooter alignWithMargins="0">
        <oddFooter>&amp;R&amp;"Book Antiqua,Bold"&amp;10Schedule-5/ Page &amp;P of &amp;N</oddFooter>
      </headerFooter>
    </customSheetView>
    <customSheetView guid="{65BDA0F1-6D38-4874-87A2-19D645CD5B6D}" scale="86" state="hidden" topLeftCell="A4">
      <selection activeCell="H23" sqref="H23"/>
      <pageMargins left="0.31" right="0.25" top="0.48" bottom="0.23" header="0.27" footer="0.24"/>
      <printOptions horizontalCentered="1"/>
      <pageSetup paperSize="9" scale="77" fitToHeight="0" orientation="portrait" r:id="rId34"/>
      <headerFooter alignWithMargins="0">
        <oddFooter>&amp;R&amp;"Book Antiqua,Bold"&amp;10Schedule-5/ Page &amp;P of &amp;N</oddFooter>
      </headerFooter>
    </customSheetView>
  </customSheetViews>
  <mergeCells count="33">
    <mergeCell ref="A36:A37"/>
    <mergeCell ref="B36:B37"/>
    <mergeCell ref="C36:C37"/>
    <mergeCell ref="D36:E36"/>
    <mergeCell ref="D37:E37"/>
    <mergeCell ref="B39:E39"/>
    <mergeCell ref="D33:E33"/>
    <mergeCell ref="B34:C34"/>
    <mergeCell ref="D34:E35"/>
    <mergeCell ref="B23:C23"/>
    <mergeCell ref="D23:E26"/>
    <mergeCell ref="D27:E27"/>
    <mergeCell ref="B28:C28"/>
    <mergeCell ref="D28:E29"/>
    <mergeCell ref="D30:E30"/>
    <mergeCell ref="B31:C31"/>
    <mergeCell ref="D31:E32"/>
    <mergeCell ref="B18:C18"/>
    <mergeCell ref="D18:E21"/>
    <mergeCell ref="D22:E22"/>
    <mergeCell ref="B15:C15"/>
    <mergeCell ref="D15:E16"/>
    <mergeCell ref="B14:C14"/>
    <mergeCell ref="D14:E14"/>
    <mergeCell ref="B10:C10"/>
    <mergeCell ref="B11:C11"/>
    <mergeCell ref="D17:E17"/>
    <mergeCell ref="A3:E3"/>
    <mergeCell ref="A4:E4"/>
    <mergeCell ref="B8:C8"/>
    <mergeCell ref="B9:C9"/>
    <mergeCell ref="B13:C13"/>
    <mergeCell ref="D13:E13"/>
  </mergeCells>
  <phoneticPr fontId="29" type="noConversion"/>
  <dataValidations xWindow="871" yWindow="395" count="8">
    <dataValidation allowBlank="1" showInputMessage="1" showErrorMessage="1" prompt="You may write remarks regarding over all Taxes &amp; Duties here." sqref="D37:E37"/>
    <dataValidation allowBlank="1" showInputMessage="1" showErrorMessage="1" prompt="You may write remarks regarding Octroi here." sqref="D28:E29 D31:E32 D34:E35"/>
    <dataValidation allowBlank="1" showInputMessage="1" showErrorMessage="1" prompt="You may write remarks regarding VAT here." sqref="D23:E26"/>
    <dataValidation allowBlank="1" showInputMessage="1" showErrorMessage="1" prompt="You may write remarks regarding Sales Tax here." sqref="D18:E21"/>
    <dataValidation allowBlank="1" showInputMessage="1" showErrorMessage="1" prompt="You may write remarks regarding Excise Duty here." sqref="D15:E16"/>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formula1>0</formula1>
    </dataValidation>
  </dataValidations>
  <hyperlinks>
    <hyperlink ref="C29" location="Octroi!Print_Area" display="Click here for details of Octroi"/>
    <hyperlink ref="C32" location="'Entry Tax'!Print_Area" display="Click here for details of Octroi"/>
  </hyperlinks>
  <printOptions horizontalCentered="1"/>
  <pageMargins left="0.31" right="0.25" top="0.48" bottom="0.23" header="0.27" footer="0.24"/>
  <pageSetup paperSize="9" scale="77" fitToHeight="0" orientation="portrait" r:id="rId35"/>
  <headerFooter alignWithMargins="0">
    <oddFooter>&amp;R&amp;"Book Antiqua,Bold"&amp;10Schedule-5/ Page &amp;P of &amp;N</oddFooter>
  </headerFooter>
  <drawing r:id="rId3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L24"/>
  <sheetViews>
    <sheetView showGridLines="0" view="pageBreakPreview" zoomScaleNormal="100" zoomScaleSheetLayoutView="100" workbookViewId="0">
      <selection activeCell="F5" sqref="F5"/>
    </sheetView>
  </sheetViews>
  <sheetFormatPr defaultColWidth="10" defaultRowHeight="16.5"/>
  <cols>
    <col min="1" max="1" width="10.625" style="33" customWidth="1"/>
    <col min="2" max="2" width="27.5" style="33" customWidth="1"/>
    <col min="3" max="3" width="16.75" style="33" customWidth="1"/>
    <col min="4" max="4" width="45.25" style="33" customWidth="1"/>
    <col min="5" max="5" width="10" style="30"/>
    <col min="6" max="6" width="27" style="30" customWidth="1"/>
    <col min="7" max="7" width="10" style="30"/>
    <col min="8" max="8" width="17.5" style="30" customWidth="1"/>
    <col min="9" max="16384" width="10" style="30"/>
  </cols>
  <sheetData>
    <row r="1" spans="1:12" ht="18" customHeight="1">
      <c r="A1" s="71" t="str">
        <f>Cover!B3</f>
        <v xml:space="preserve"> NIT No.: NHPTL/C&amp;M/24-25/EL-055/OTE-002</v>
      </c>
      <c r="B1" s="72"/>
      <c r="C1" s="74"/>
      <c r="D1" s="75" t="s">
        <v>172</v>
      </c>
    </row>
    <row r="2" spans="1:12" ht="18" customHeight="1">
      <c r="A2" s="61"/>
      <c r="B2" s="77"/>
      <c r="C2" s="26"/>
      <c r="D2" s="26"/>
    </row>
    <row r="3" spans="1:12" ht="48.75" customHeight="1">
      <c r="A3" s="598" t="str">
        <f>Cover!$B$2</f>
        <v>Supply of Heavy-Duty Industrial Trailer of 350 MT Load Capacity</v>
      </c>
      <c r="B3" s="598"/>
      <c r="C3" s="598"/>
      <c r="D3" s="598"/>
      <c r="E3" s="48"/>
      <c r="F3" s="48"/>
    </row>
    <row r="4" spans="1:12" ht="21.95" customHeight="1">
      <c r="A4" s="610" t="s">
        <v>202</v>
      </c>
      <c r="B4" s="610"/>
      <c r="C4" s="610"/>
      <c r="D4" s="610"/>
    </row>
    <row r="5" spans="1:12" ht="18" customHeight="1">
      <c r="A5" s="32"/>
    </row>
    <row r="6" spans="1:12" ht="18" customHeight="1">
      <c r="A6" s="23" t="str">
        <f>'Sch-1'!A6</f>
        <v>Bidder’s Name and Address</v>
      </c>
      <c r="D6" s="59" t="s">
        <v>207</v>
      </c>
    </row>
    <row r="7" spans="1:12" ht="18" customHeight="1">
      <c r="A7" s="218" t="str">
        <f>'Sch-1'!A7</f>
        <v>Bidder as Individual Firm</v>
      </c>
      <c r="D7" s="514" t="s">
        <v>425</v>
      </c>
      <c r="E7" s="26"/>
      <c r="I7" s="198"/>
      <c r="J7" s="198"/>
      <c r="K7" s="198"/>
      <c r="L7" s="198"/>
    </row>
    <row r="8" spans="1:12">
      <c r="A8" s="34" t="s">
        <v>224</v>
      </c>
      <c r="B8" s="607">
        <f>'Names of Bidder'!D8</f>
        <v>0</v>
      </c>
      <c r="C8" s="607"/>
      <c r="D8" s="514" t="s">
        <v>426</v>
      </c>
      <c r="E8" s="26"/>
      <c r="I8" s="198"/>
      <c r="J8" s="198"/>
      <c r="K8" s="198"/>
      <c r="L8" s="198"/>
    </row>
    <row r="9" spans="1:12">
      <c r="A9" s="34" t="s">
        <v>225</v>
      </c>
      <c r="B9" s="607">
        <f>'Names of Bidder'!D9</f>
        <v>0</v>
      </c>
      <c r="C9" s="607"/>
      <c r="D9" s="514" t="s">
        <v>427</v>
      </c>
      <c r="E9" s="26"/>
      <c r="I9" s="198"/>
      <c r="J9" s="198"/>
      <c r="K9" s="198"/>
      <c r="L9" s="198"/>
    </row>
    <row r="10" spans="1:12">
      <c r="A10" s="35"/>
      <c r="B10" s="607">
        <f>'Names of Bidder'!D10</f>
        <v>0</v>
      </c>
      <c r="C10" s="607"/>
      <c r="D10" s="60"/>
    </row>
    <row r="11" spans="1:12">
      <c r="A11" s="35"/>
      <c r="B11" s="607">
        <f>'Names of Bidder'!D11</f>
        <v>0</v>
      </c>
      <c r="C11" s="607"/>
      <c r="D11" s="60"/>
    </row>
    <row r="12" spans="1:12" ht="18" customHeight="1">
      <c r="A12" s="49"/>
      <c r="B12" s="49"/>
      <c r="C12" s="49"/>
      <c r="D12" s="59"/>
    </row>
    <row r="13" spans="1:12" ht="21.95" customHeight="1">
      <c r="A13" s="50" t="s">
        <v>193</v>
      </c>
      <c r="B13" s="599" t="s">
        <v>189</v>
      </c>
      <c r="C13" s="600"/>
      <c r="D13" s="51" t="s">
        <v>195</v>
      </c>
    </row>
    <row r="14" spans="1:12" ht="21.95" customHeight="1">
      <c r="A14" s="37" t="s">
        <v>196</v>
      </c>
      <c r="B14" s="634" t="s">
        <v>228</v>
      </c>
      <c r="C14" s="634"/>
      <c r="D14" s="64"/>
    </row>
    <row r="15" spans="1:12" ht="44.25" customHeight="1">
      <c r="A15" s="52"/>
      <c r="B15" s="637" t="s">
        <v>431</v>
      </c>
      <c r="C15" s="638"/>
      <c r="D15" s="502">
        <f>'Sch-1'!I18</f>
        <v>0</v>
      </c>
      <c r="F15" s="426"/>
    </row>
    <row r="16" spans="1:12" ht="21.95" customHeight="1">
      <c r="A16" s="37" t="s">
        <v>198</v>
      </c>
      <c r="B16" s="634" t="s">
        <v>229</v>
      </c>
      <c r="C16" s="634"/>
      <c r="D16" s="503"/>
      <c r="F16" s="426"/>
    </row>
    <row r="17" spans="1:6" ht="38.25" customHeight="1">
      <c r="A17" s="52"/>
      <c r="B17" s="633" t="s">
        <v>432</v>
      </c>
      <c r="C17" s="625"/>
      <c r="D17" s="502">
        <f>'Sch-2'!G18</f>
        <v>0</v>
      </c>
    </row>
    <row r="18" spans="1:6" ht="21.95" customHeight="1">
      <c r="A18" s="37" t="s">
        <v>199</v>
      </c>
      <c r="B18" s="634" t="s">
        <v>433</v>
      </c>
      <c r="C18" s="634"/>
      <c r="D18" s="503"/>
    </row>
    <row r="19" spans="1:6" ht="24.95" customHeight="1">
      <c r="A19" s="42"/>
      <c r="B19" s="635" t="s">
        <v>204</v>
      </c>
      <c r="C19" s="636"/>
      <c r="D19" s="504">
        <f>'Sch-3'!D16:E16</f>
        <v>0</v>
      </c>
    </row>
    <row r="20" spans="1:6" ht="45.6" customHeight="1">
      <c r="A20" s="439"/>
      <c r="B20" s="435" t="s">
        <v>434</v>
      </c>
      <c r="C20" s="440"/>
      <c r="D20" s="505">
        <f>D15+D17+D19</f>
        <v>0</v>
      </c>
    </row>
    <row r="21" spans="1:6" ht="30" customHeight="1">
      <c r="A21" s="81" t="s">
        <v>217</v>
      </c>
      <c r="B21" s="113">
        <f>'Names of Bidder'!D21</f>
        <v>0</v>
      </c>
      <c r="C21" s="83" t="s">
        <v>220</v>
      </c>
      <c r="D21" s="523">
        <f>'Names of Bidder'!D18</f>
        <v>0</v>
      </c>
      <c r="F21" s="84"/>
    </row>
    <row r="22" spans="1:6" ht="30" customHeight="1">
      <c r="A22" s="81" t="s">
        <v>218</v>
      </c>
      <c r="B22" s="113">
        <f>'Names of Bidder'!D22</f>
        <v>0</v>
      </c>
      <c r="C22" s="83" t="s">
        <v>221</v>
      </c>
      <c r="D22" s="97">
        <f>'Names of Bidder'!D19</f>
        <v>0</v>
      </c>
      <c r="F22" s="61"/>
    </row>
    <row r="23" spans="1:6" ht="30" customHeight="1">
      <c r="A23" s="78"/>
      <c r="B23" s="421"/>
      <c r="D23" s="97"/>
      <c r="F23" s="61"/>
    </row>
    <row r="24" spans="1:6" ht="30" customHeight="1">
      <c r="A24" s="78"/>
      <c r="B24" s="77"/>
      <c r="C24" s="83"/>
      <c r="D24" s="78"/>
      <c r="F24" s="84"/>
    </row>
  </sheetData>
  <sheetProtection algorithmName="SHA-512" hashValue="5jLCfvfR56PO6Esd94ym+L3NWEbustZPlJpE12xqimJ7F+wA94RC1Shw2haIB0GUVH0RjTxm4yqAxz5BOzAHAQ==" saltValue="38ncqmT6A/80IgLCb91CPw==" spinCount="100000" sheet="1" objects="1" scenarios="1"/>
  <customSheetViews>
    <customSheetView guid="{22581B22-4535-40E8-AE84-3A56DECE0C04}" showPageBreaks="1" showGridLines="0" printArea="1" view="pageBreakPreview" topLeftCell="A13">
      <selection activeCell="F19" sqref="F19"/>
      <pageMargins left="0.5" right="0.38" top="0.56999999999999995" bottom="0.48" header="0.38" footer="0.24"/>
      <printOptions horizontalCentered="1"/>
      <pageSetup paperSize="9" fitToHeight="0" orientation="portrait" horizontalDpi="4294967295" verticalDpi="4294967295" r:id="rId1"/>
      <headerFooter alignWithMargins="0">
        <oddFooter>&amp;R&amp;"Book Antiqua,Bold"&amp;10Schedule-5/ Page &amp;P of &amp;N</oddFooter>
      </headerFooter>
    </customSheetView>
    <customSheetView guid="{01BD8524-9381-4704-9D50-6C848948AE22}" showPageBreaks="1" showGridLines="0" printArea="1" view="pageBreakPreview">
      <selection activeCell="F19" sqref="F19"/>
      <pageMargins left="0.5" right="0.38" top="0.56999999999999995" bottom="0.48" header="0.38" footer="0.24"/>
      <printOptions horizontalCentered="1"/>
      <pageSetup paperSize="9" fitToHeight="0" orientation="portrait" horizontalDpi="4294967295" verticalDpi="4294967295" r:id="rId2"/>
      <headerFooter alignWithMargins="0">
        <oddFooter>&amp;R&amp;"Book Antiqua,Bold"&amp;10Schedule-5/ Page &amp;P of &amp;N</oddFooter>
      </headerFooter>
    </customSheetView>
    <customSheetView guid="{87981F99-33D2-48F3-9138-10E7D5F1DFD3}"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
      <headerFooter alignWithMargins="0">
        <oddFooter>&amp;R&amp;"Book Antiqua,Bold"&amp;10Schedule-5/ Page &amp;P of &amp;N</oddFooter>
      </headerFooter>
    </customSheetView>
    <customSheetView guid="{2BA1F3A4-7362-4C75-9E02-FB6308B23F40}"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4"/>
      <headerFooter alignWithMargins="0">
        <oddFooter>&amp;R&amp;"Book Antiqua,Bold"&amp;10Schedule-5/ Page &amp;P of &amp;N</oddFooter>
      </headerFooter>
    </customSheetView>
    <customSheetView guid="{88CDEBAE-8E08-4224-B529-C4120559940A}"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5"/>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6"/>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A2" sqref="A2"/>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E15" sqref="E15"/>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FE49A1A8-589E-4C61-B5F2-2DC8472D06ED}" showPageBreaks="1" showGridLines="0" printArea="1" view="pageBreakPreview" topLeftCell="A13">
      <selection activeCell="E15" sqref="E15"/>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EF525F2E-18DE-47FD-A864-6F2A2CA91061}" topLeftCell="A28">
      <selection activeCell="D12" sqref="D12"/>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9C0E3A54-A1E4-4406-967B-FE168F751196}" topLeftCell="A13">
      <selection activeCell="D12" sqref="D12"/>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15"/>
      <headerFooter alignWithMargins="0">
        <oddFooter>&amp;R&amp;"Book Antiqua,Bold"&amp;10Page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9CA44E70-650F-49CD-967F-298619682CA2}" topLeftCell="A13">
      <selection activeCell="D12" sqref="D12"/>
      <pageMargins left="0.5" right="0.38" top="0.56999999999999995" bottom="0.48" header="0.38" footer="0.24"/>
      <printOptions horizontalCentered="1"/>
      <pageSetup paperSize="9" fitToHeight="0" orientation="portrait" r:id="rId19"/>
      <headerFooter alignWithMargins="0">
        <oddFooter>&amp;R&amp;"Book Antiqua,Bold"&amp;10Schedule-5/ Page &amp;P of &amp;N</oddFooter>
      </headerFooter>
    </customSheetView>
    <customSheetView guid="{42E48991-4351-4471-8AF6-A35D24AE57E4}" showPageBreaks="1" showGridLines="0" printArea="1" view="pageBreakPreview" topLeftCell="A22">
      <selection activeCell="E15" sqref="E15"/>
      <pageMargins left="0.5" right="0.38" top="0.56999999999999995" bottom="0.48" header="0.38" footer="0.24"/>
      <printOptions horizontalCentered="1"/>
      <pageSetup paperSize="9" fitToHeight="0" orientation="portrait" r:id="rId20"/>
      <headerFooter alignWithMargins="0">
        <oddFooter>&amp;R&amp;"Book Antiqua,Bold"&amp;10Schedule-5/ Page &amp;P of &amp;N</oddFooter>
      </headerFooter>
    </customSheetView>
    <customSheetView guid="{5A07DBA2-29FE-46EA-8A64-6BF1FB7295C8}" showPageBreaks="1" showGridLines="0" printArea="1" view="pageBreakPreview" showRuler="0" topLeftCell="A10">
      <selection activeCell="D21" sqref="D21"/>
      <pageMargins left="0.5" right="0.38" top="0.56999999999999995" bottom="0.48" header="0.38" footer="0.24"/>
      <printOptions horizontalCentered="1"/>
      <pageSetup paperSize="9" fitToHeight="0" orientation="portrait" r:id="rId21"/>
      <headerFooter alignWithMargins="0">
        <oddFooter>&amp;R&amp;"Book Antiqua,Bold"&amp;10Schedule-5/ Page &amp;P of &amp;N</oddFooter>
      </headerFooter>
    </customSheetView>
    <customSheetView guid="{BE00177C-666B-4CCB-B6AF-EE8409A04F15}" showPageBreaks="1" showGridLines="0" printArea="1" view="pageBreakPreview">
      <selection activeCell="D21" sqref="D21"/>
      <pageMargins left="0.5" right="0.38" top="0.56999999999999995" bottom="0.48" header="0.38" footer="0.24"/>
      <printOptions horizontalCentered="1"/>
      <pageSetup paperSize="9" fitToHeight="0" orientation="portrait" r:id="rId22"/>
      <headerFooter alignWithMargins="0">
        <oddFooter>&amp;R&amp;"Book Antiqua,Bold"&amp;10Schedule-5/ Page &amp;P of &amp;N</oddFooter>
      </headerFooter>
    </customSheetView>
    <customSheetView guid="{8020169D-1904-4071-9010-34C6BAD35472}" showPageBreaks="1" showGridLines="0" printArea="1" view="pageBreakPreview" topLeftCell="A19">
      <selection activeCell="F22" sqref="F22"/>
      <pageMargins left="0.5" right="0.38" top="0.56999999999999995" bottom="0.48" header="0.38" footer="0.24"/>
      <printOptions horizontalCentered="1"/>
      <pageSetup paperSize="9" fitToHeight="0" orientation="portrait" r:id="rId23"/>
      <headerFooter alignWithMargins="0">
        <oddFooter>&amp;R&amp;"Book Antiqua,Bold"&amp;10Schedule-5/ Page &amp;P of &amp;N</oddFooter>
      </headerFooter>
    </customSheetView>
    <customSheetView guid="{EFF9997F-F423-457E-8339-C5D06689EC0D}"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24"/>
      <headerFooter alignWithMargins="0">
        <oddFooter>&amp;R&amp;"Book Antiqua,Bold"&amp;10Schedule-5/ Page &amp;P of &amp;N</oddFooter>
      </headerFooter>
    </customSheetView>
    <customSheetView guid="{D39E83F3-4061-47C5-8153-10B7C21D208A}"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17" sqref="B17:C17"/>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D545044E-B7FF-408B-A291-2187C526EC3D}" showPageBreaks="1" showGridLines="0" printArea="1" view="pageBreakPreview" topLeftCell="A10">
      <selection activeCell="F23" sqref="F23"/>
      <pageMargins left="0.5" right="0.38" top="0.56999999999999995" bottom="0.48" header="0.38" footer="0.24"/>
      <printOptions horizontalCentered="1"/>
      <pageSetup paperSize="9" fitToHeight="0" orientation="portrait" r:id="rId27"/>
      <headerFooter alignWithMargins="0">
        <oddFooter>&amp;R&amp;"Book Antiqua,Bold"&amp;10Schedule-5/ Page &amp;P of &amp;N</oddFooter>
      </headerFooter>
    </customSheetView>
    <customSheetView guid="{883F4F4D-A630-4132-B676-8201FF751979}" showPageBreaks="1" showGridLines="0" printArea="1" view="pageBreakPreview" topLeftCell="A4">
      <selection activeCell="A2" sqref="A2"/>
      <pageMargins left="0.5" right="0.38" top="0.56999999999999995" bottom="0.48" header="0.38" footer="0.24"/>
      <printOptions horizontalCentered="1"/>
      <pageSetup paperSize="9" fitToHeight="0" orientation="portrait" r:id="rId28"/>
      <headerFooter alignWithMargins="0">
        <oddFooter>&amp;R&amp;"Book Antiqua,Bold"&amp;10Schedule-5/ Page &amp;P of &amp;N</oddFooter>
      </headerFooter>
    </customSheetView>
    <customSheetView guid="{FA8C7114-2E15-4727-B4B0-927BCE12D1A6}" showPageBreaks="1" showGridLines="0" printArea="1" view="pageBreakPreview" topLeftCell="A4">
      <selection activeCell="G20" sqref="G20"/>
      <pageMargins left="0.5" right="0.38" top="0.56999999999999995" bottom="0.48" header="0.38" footer="0.24"/>
      <printOptions horizontalCentered="1"/>
      <pageSetup paperSize="9" fitToHeight="0" orientation="portrait" r:id="rId29"/>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30"/>
      <headerFooter alignWithMargins="0">
        <oddFooter>&amp;R&amp;"Book Antiqua,Bold"&amp;10Schedule-5/ Page &amp;P of &amp;N</oddFooter>
      </headerFooter>
    </customSheetView>
    <customSheetView guid="{97EFF801-2C6F-4063-9981-A39996328FAC}" showPageBreaks="1" showGridLines="0" printArea="1" view="pageBreakPreview" topLeftCell="A16">
      <selection activeCell="D24" sqref="D24"/>
      <pageMargins left="0.5" right="0.38" top="0.56999999999999995" bottom="0.48" header="0.38" footer="0.24"/>
      <printOptions horizontalCentered="1"/>
      <pageSetup paperSize="9" fitToHeight="0" orientation="portrait" horizontalDpi="4294967295" verticalDpi="4294967295" r:id="rId31"/>
      <headerFooter alignWithMargins="0">
        <oddFooter>&amp;R&amp;"Book Antiqua,Bold"&amp;10Schedule-5/ Page &amp;P of &amp;N</oddFooter>
      </headerFooter>
    </customSheetView>
    <customSheetView guid="{585A669F-29FF-4D0D-B50C-5C677FB93FEB}"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2"/>
      <headerFooter alignWithMargins="0">
        <oddFooter>&amp;R&amp;"Book Antiqua,Bold"&amp;10Schedule-5/ Page &amp;P of &amp;N</oddFooter>
      </headerFooter>
    </customSheetView>
    <customSheetView guid="{804C0530-632A-4E06-A9A2-093B6503F55F}"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3"/>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A23" sqref="A23"/>
      <pageMargins left="0.5" right="0.38" top="0.56999999999999995" bottom="0.48" header="0.38" footer="0.24"/>
      <printOptions horizontalCentered="1"/>
      <pageSetup paperSize="9" fitToHeight="0" orientation="portrait" horizontalDpi="4294967295" verticalDpi="4294967295" r:id="rId34"/>
      <headerFooter alignWithMargins="0">
        <oddFooter>&amp;R&amp;"Book Antiqua,Bold"&amp;10Schedule-5/ Page &amp;P of &amp;N</oddFooter>
      </headerFooter>
    </customSheetView>
    <customSheetView guid="{65BDA0F1-6D38-4874-87A2-19D645CD5B6D}" showPageBreaks="1" showGridLines="0" printArea="1" view="pageBreakPreview" topLeftCell="A7">
      <selection activeCell="F19" sqref="F19"/>
      <pageMargins left="0.5" right="0.38" top="0.56999999999999995" bottom="0.48" header="0.38" footer="0.24"/>
      <printOptions horizontalCentered="1"/>
      <pageSetup paperSize="9" fitToHeight="0" orientation="portrait" horizontalDpi="4294967295" verticalDpi="4294967295" r:id="rId35"/>
      <headerFooter alignWithMargins="0">
        <oddFooter>&amp;R&amp;"Book Antiqua,Bold"&amp;10Schedule-5/ Page &amp;P of &amp;N</oddFooter>
      </headerFooter>
    </customSheetView>
  </customSheetViews>
  <mergeCells count="13">
    <mergeCell ref="B17:C17"/>
    <mergeCell ref="B18:C18"/>
    <mergeCell ref="B19:C19"/>
    <mergeCell ref="A3:D3"/>
    <mergeCell ref="A4:D4"/>
    <mergeCell ref="B13:C13"/>
    <mergeCell ref="B16:C16"/>
    <mergeCell ref="B14:C14"/>
    <mergeCell ref="B15:C15"/>
    <mergeCell ref="B9:C9"/>
    <mergeCell ref="B8:C8"/>
    <mergeCell ref="B10:C10"/>
    <mergeCell ref="B11:C11"/>
  </mergeCells>
  <phoneticPr fontId="1" type="noConversion"/>
  <printOptions horizontalCentered="1"/>
  <pageMargins left="0.5" right="0.38" top="0.56999999999999995" bottom="0.48" header="0.38" footer="0.24"/>
  <pageSetup paperSize="9" scale="96" fitToHeight="0" orientation="portrait" horizontalDpi="4294967295" verticalDpi="4294967295" r:id="rId36"/>
  <headerFooter alignWithMargins="0">
    <oddFooter>&amp;R&amp;"Book Antiqua,Bold"&amp;10Schedule-5/ Page &amp;P of &amp;N</oddFooter>
  </headerFooter>
  <drawing r:id="rId3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F28"/>
  <sheetViews>
    <sheetView showGridLines="0" view="pageBreakPreview" zoomScaleNormal="100" zoomScaleSheetLayoutView="100" workbookViewId="0">
      <selection activeCell="B13" sqref="B13:C13"/>
    </sheetView>
  </sheetViews>
  <sheetFormatPr defaultColWidth="10" defaultRowHeight="16.5"/>
  <cols>
    <col min="1" max="1" width="10.625" style="33" customWidth="1"/>
    <col min="2" max="2" width="27.5" style="33" customWidth="1"/>
    <col min="3" max="3" width="21" style="33" customWidth="1"/>
    <col min="4" max="4" width="46.25" style="33" customWidth="1"/>
    <col min="5" max="5" width="10" style="30"/>
    <col min="6" max="6" width="24.375" style="30" customWidth="1"/>
    <col min="7" max="16384" width="10" style="30"/>
  </cols>
  <sheetData>
    <row r="1" spans="1:6" ht="18" customHeight="1">
      <c r="A1" s="71" t="str">
        <f>Cover!B3</f>
        <v xml:space="preserve"> NIT No.: NHPTL/C&amp;M/24-25/EL-055/OTE-002</v>
      </c>
      <c r="B1" s="72"/>
      <c r="C1" s="74"/>
      <c r="D1" s="75" t="s">
        <v>307</v>
      </c>
    </row>
    <row r="2" spans="1:6" ht="18" customHeight="1">
      <c r="A2" s="61"/>
      <c r="B2" s="77"/>
      <c r="C2" s="26"/>
      <c r="D2" s="26"/>
    </row>
    <row r="3" spans="1:6" ht="33.75" customHeight="1">
      <c r="A3" s="598" t="str">
        <f>Cover!$B$2</f>
        <v>Supply of Heavy-Duty Industrial Trailer of 350 MT Load Capacity</v>
      </c>
      <c r="B3" s="598"/>
      <c r="C3" s="598"/>
      <c r="D3" s="598"/>
      <c r="E3" s="48"/>
      <c r="F3" s="48"/>
    </row>
    <row r="4" spans="1:6" ht="21.95" customHeight="1">
      <c r="A4" s="610" t="s">
        <v>202</v>
      </c>
      <c r="B4" s="610"/>
      <c r="C4" s="610"/>
      <c r="D4" s="610"/>
    </row>
    <row r="5" spans="1:6" ht="18" customHeight="1">
      <c r="A5" s="32"/>
    </row>
    <row r="6" spans="1:6" ht="18" customHeight="1">
      <c r="A6" s="23" t="str">
        <f>'Sch-1'!A6</f>
        <v>Bidder’s Name and Address</v>
      </c>
      <c r="D6" s="59" t="s">
        <v>207</v>
      </c>
    </row>
    <row r="7" spans="1:6" ht="18" customHeight="1">
      <c r="A7" s="218" t="str">
        <f>'Sch-1'!A7</f>
        <v>Bidder as Individual Firm</v>
      </c>
      <c r="D7" s="60"/>
    </row>
    <row r="8" spans="1:6">
      <c r="A8" s="34" t="s">
        <v>224</v>
      </c>
      <c r="B8" s="607">
        <f>'Names of Bidder'!D8</f>
        <v>0</v>
      </c>
      <c r="C8" s="607"/>
      <c r="D8" s="514" t="s">
        <v>425</v>
      </c>
    </row>
    <row r="9" spans="1:6">
      <c r="A9" s="34" t="s">
        <v>225</v>
      </c>
      <c r="B9" s="607">
        <f>'Names of Bidder'!D9</f>
        <v>0</v>
      </c>
      <c r="C9" s="607"/>
      <c r="D9" s="514" t="s">
        <v>426</v>
      </c>
    </row>
    <row r="10" spans="1:6">
      <c r="A10" s="35"/>
      <c r="B10" s="607">
        <f>'Names of Bidder'!D10</f>
        <v>0</v>
      </c>
      <c r="C10" s="607"/>
      <c r="D10" s="514" t="s">
        <v>427</v>
      </c>
    </row>
    <row r="11" spans="1:6">
      <c r="A11" s="35"/>
      <c r="B11" s="607">
        <f>'Names of Bidder'!D11</f>
        <v>0</v>
      </c>
      <c r="C11" s="607"/>
      <c r="D11" s="60"/>
    </row>
    <row r="12" spans="1:6" ht="18" customHeight="1">
      <c r="A12" s="49"/>
      <c r="B12" s="49"/>
      <c r="C12" s="49"/>
      <c r="D12" s="59"/>
    </row>
    <row r="13" spans="1:6" ht="21.95" customHeight="1">
      <c r="A13" s="50" t="s">
        <v>193</v>
      </c>
      <c r="B13" s="599" t="s">
        <v>189</v>
      </c>
      <c r="C13" s="600"/>
      <c r="D13" s="51" t="s">
        <v>195</v>
      </c>
    </row>
    <row r="14" spans="1:6" ht="21.95" customHeight="1">
      <c r="A14" s="37" t="s">
        <v>196</v>
      </c>
      <c r="B14" s="634" t="s">
        <v>228</v>
      </c>
      <c r="C14" s="634"/>
      <c r="D14" s="64"/>
    </row>
    <row r="15" spans="1:6" ht="39.75" customHeight="1">
      <c r="A15" s="52"/>
      <c r="B15" s="633" t="str">
        <f>'Sch-4'!B15:C15</f>
        <v>Ex-works price of Plant and Equipment</v>
      </c>
      <c r="C15" s="625"/>
      <c r="D15" s="502">
        <f>'Sch-1'!J19-Discount!G18</f>
        <v>-250</v>
      </c>
    </row>
    <row r="16" spans="1:6" ht="21.95" customHeight="1">
      <c r="A16" s="37" t="s">
        <v>198</v>
      </c>
      <c r="B16" s="634" t="s">
        <v>229</v>
      </c>
      <c r="C16" s="634"/>
      <c r="D16" s="503"/>
    </row>
    <row r="17" spans="1:6" ht="35.1" customHeight="1">
      <c r="A17" s="52"/>
      <c r="B17" s="633" t="str">
        <f>'Sch-4'!B17:C17</f>
        <v xml:space="preserve">Local Transportation, In-transit Insurance and loading &amp; unloading </v>
      </c>
      <c r="C17" s="625"/>
      <c r="D17" s="502">
        <f>'Sch-2'!G18-Discount!G20</f>
        <v>-250</v>
      </c>
    </row>
    <row r="18" spans="1:6" ht="21.95" customHeight="1">
      <c r="A18" s="37" t="s">
        <v>199</v>
      </c>
      <c r="B18" s="634" t="s">
        <v>230</v>
      </c>
      <c r="C18" s="634"/>
      <c r="D18" s="503"/>
    </row>
    <row r="19" spans="1:6" ht="21" customHeight="1">
      <c r="A19" s="41"/>
      <c r="B19" s="641" t="s">
        <v>204</v>
      </c>
      <c r="C19" s="642"/>
      <c r="D19" s="504">
        <f>D15*'Sch-1'!E18%</f>
        <v>0</v>
      </c>
    </row>
    <row r="20" spans="1:6" ht="5.25" customHeight="1">
      <c r="A20" s="41"/>
      <c r="B20" s="419"/>
      <c r="C20" s="333"/>
      <c r="D20" s="485"/>
      <c r="F20" s="426"/>
    </row>
    <row r="21" spans="1:6" ht="24" customHeight="1">
      <c r="A21" s="627"/>
      <c r="B21" s="628" t="s">
        <v>434</v>
      </c>
      <c r="C21" s="628"/>
      <c r="D21" s="639">
        <f>SUM(D15:D19)</f>
        <v>-500</v>
      </c>
    </row>
    <row r="22" spans="1:6" ht="21.75" customHeight="1">
      <c r="A22" s="627"/>
      <c r="B22" s="628"/>
      <c r="C22" s="628"/>
      <c r="D22" s="640"/>
    </row>
    <row r="23" spans="1:6" ht="30" customHeight="1">
      <c r="A23" s="67"/>
      <c r="B23" s="68"/>
      <c r="C23" s="68"/>
      <c r="D23" s="69"/>
    </row>
    <row r="24" spans="1:6" ht="30" customHeight="1">
      <c r="A24" s="81" t="s">
        <v>217</v>
      </c>
      <c r="B24" s="113">
        <f>'Names of Bidder'!D21</f>
        <v>0</v>
      </c>
      <c r="C24" s="83" t="s">
        <v>220</v>
      </c>
      <c r="D24" s="298">
        <f>'Names of Bidder'!D18</f>
        <v>0</v>
      </c>
      <c r="F24" s="84"/>
    </row>
    <row r="25" spans="1:6" ht="30" customHeight="1">
      <c r="A25" s="81" t="s">
        <v>218</v>
      </c>
      <c r="B25" s="113">
        <f>'Names of Bidder'!D22</f>
        <v>0</v>
      </c>
      <c r="C25" s="83" t="s">
        <v>221</v>
      </c>
      <c r="D25" s="97">
        <f>'Names of Bidder'!D19</f>
        <v>0</v>
      </c>
      <c r="F25" s="61"/>
    </row>
    <row r="26" spans="1:6" ht="30" customHeight="1">
      <c r="A26" s="78"/>
      <c r="B26" s="421"/>
      <c r="D26" s="97" t="str">
        <f>IF('Sch-1'!J26=0,"",'Sch-1'!J26)</f>
        <v/>
      </c>
      <c r="F26" s="61"/>
    </row>
    <row r="27" spans="1:6" ht="30" customHeight="1">
      <c r="A27" s="78"/>
      <c r="B27" s="77"/>
      <c r="C27" s="83"/>
      <c r="D27" s="78"/>
      <c r="F27" s="84"/>
    </row>
    <row r="28" spans="1:6" ht="30" customHeight="1">
      <c r="A28" s="46"/>
      <c r="B28" s="46"/>
      <c r="C28" s="47"/>
      <c r="E28" s="53"/>
    </row>
  </sheetData>
  <sheetProtection algorithmName="SHA-512" hashValue="gADquro4nscRyOaCA9hAswnmx8hMvIBr/WrRLHST66NU+kD/kItSEiHrUNH5Lit99qiLH16JsQO5yDhXMiRlvA==" saltValue="jxZVOoE6SuawbyjtFdGLIw==" spinCount="100000" sheet="1" objects="1" scenarios="1"/>
  <customSheetViews>
    <customSheetView guid="{22581B22-4535-40E8-AE84-3A56DECE0C04}" showPageBreaks="1" showGridLines="0" printArea="1" view="pageBreakPreview" topLeftCell="A13">
      <selection activeCell="D25" sqref="D25"/>
      <pageMargins left="0.5" right="0.38" top="0.56999999999999995" bottom="0.48" header="0.38" footer="0.24"/>
      <printOptions horizontalCentered="1"/>
      <pageSetup paperSize="9" scale="74" fitToHeight="0" orientation="portrait" r:id="rId1"/>
      <headerFooter alignWithMargins="0">
        <oddFooter>&amp;R&amp;"Book Antiqua,Bold"&amp;10Schedule-5/ Page &amp;P of &amp;N</oddFooter>
      </headerFooter>
    </customSheetView>
    <customSheetView guid="{01BD8524-9381-4704-9D50-6C848948AE22}" showPageBreaks="1" showGridLines="0" printArea="1" view="pageBreakPreview">
      <selection activeCell="D25" sqref="D25"/>
      <pageMargins left="0.5" right="0.38" top="0.56999999999999995" bottom="0.48" header="0.38" footer="0.24"/>
      <printOptions horizontalCentered="1"/>
      <pageSetup paperSize="9" scale="74" fitToHeight="0" orientation="portrait" r:id="rId2"/>
      <headerFooter alignWithMargins="0">
        <oddFooter>&amp;R&amp;"Book Antiqua,Bold"&amp;10Schedule-5/ Page &amp;P of &amp;N</oddFooter>
      </headerFooter>
    </customSheetView>
    <customSheetView guid="{87981F99-33D2-48F3-9138-10E7D5F1DFD3}" showPageBreaks="1" showGridLines="0" printArea="1" view="pageBreakPreview" topLeftCell="A7">
      <selection activeCell="F24" sqref="F24"/>
      <pageMargins left="0.5" right="0.38" top="0.56999999999999995" bottom="0.48" header="0.38" footer="0.24"/>
      <printOptions horizontalCentered="1"/>
      <pageSetup paperSize="9" scale="74" fitToHeight="0" orientation="portrait" r:id="rId3"/>
      <headerFooter alignWithMargins="0">
        <oddFooter>&amp;R&amp;"Book Antiqua,Bold"&amp;10Schedule-5/ Page &amp;P of &amp;N</oddFooter>
      </headerFooter>
    </customSheetView>
    <customSheetView guid="{2BA1F3A4-7362-4C75-9E02-FB6308B23F40}" showPageBreaks="1" showGridLines="0" printArea="1" view="pageBreakPreview" topLeftCell="A13">
      <selection activeCell="F24" sqref="F24"/>
      <pageMargins left="0.5" right="0.38" top="0.56999999999999995" bottom="0.48" header="0.38" footer="0.24"/>
      <printOptions horizontalCentered="1"/>
      <pageSetup paperSize="9" scale="74" fitToHeight="0" orientation="portrait" r:id="rId4"/>
      <headerFooter alignWithMargins="0">
        <oddFooter>&amp;R&amp;"Book Antiqua,Bold"&amp;10Schedule-5/ Page &amp;P of &amp;N</oddFooter>
      </headerFooter>
    </customSheetView>
    <customSheetView guid="{88CDEBAE-8E08-4224-B529-C4120559940A}"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5"/>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6"/>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E29" sqref="E29"/>
      <pageMargins left="0.5" right="0.38" top="0.56999999999999995" bottom="0.48" header="0.38" footer="0.24"/>
      <printOptions horizontalCentered="1"/>
      <pageSetup paperSize="9" scale="74" fitToHeight="0" orientation="portrait" r:id="rId7"/>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FE49A1A8-589E-4C61-B5F2-2DC8472D06ED}"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EF525F2E-18DE-47FD-A864-6F2A2CA91061}" topLeftCell="A7">
      <selection activeCell="D21" sqref="D21"/>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9C0E3A54-A1E4-4406-967B-FE168F751196}" topLeftCell="A4">
      <selection activeCell="D21" sqref="D21"/>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7"/>
      <headerFooter alignWithMargins="0">
        <oddFooter>&amp;R&amp;"Book Antiqua,Bold"&amp;10Schedule-5/ Page &amp;P of &amp;N</oddFooter>
      </headerFooter>
    </customSheetView>
    <customSheetView guid="{9CA44E70-650F-49CD-967F-298619682CA2}" topLeftCell="A4">
      <selection activeCell="D21" sqref="D21"/>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42E48991-4351-4471-8AF6-A35D24AE57E4}"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19"/>
      <headerFooter alignWithMargins="0">
        <oddFooter>&amp;R&amp;"Book Antiqua,Bold"&amp;10Schedule-5/ Page &amp;P of &amp;N</oddFooter>
      </headerFooter>
    </customSheetView>
    <customSheetView guid="{5A07DBA2-29FE-46EA-8A64-6BF1FB7295C8}" showPageBreaks="1" showGridLines="0" printArea="1" view="pageBreakPreview" showRuler="0" topLeftCell="A19">
      <selection activeCell="D25" sqref="D25"/>
      <pageMargins left="0.5" right="0.38" top="0.56999999999999995" bottom="0.48" header="0.38" footer="0.24"/>
      <printOptions horizontalCentered="1"/>
      <pageSetup paperSize="9" fitToHeight="0" orientation="portrait" r:id="rId20"/>
      <headerFooter alignWithMargins="0">
        <oddFooter>&amp;R&amp;"Book Antiqua,Bold"&amp;10Schedule-5/ Page &amp;P of &amp;N</oddFooter>
      </headerFooter>
    </customSheetView>
    <customSheetView guid="{BE00177C-666B-4CCB-B6AF-EE8409A04F15}" showPageBreaks="1" showGridLines="0" printArea="1" view="pageBreakPreview">
      <selection activeCell="D25" sqref="D25"/>
      <pageMargins left="0.5" right="0.38" top="0.56999999999999995" bottom="0.48" header="0.38" footer="0.24"/>
      <printOptions horizontalCentered="1"/>
      <pageSetup paperSize="9" fitToHeight="0" orientation="portrait" r:id="rId21"/>
      <headerFooter alignWithMargins="0">
        <oddFooter>&amp;R&amp;"Book Antiqua,Bold"&amp;10Schedule-5/ Page &amp;P of &amp;N</oddFooter>
      </headerFooter>
    </customSheetView>
    <customSheetView guid="{8020169D-1904-4071-9010-34C6BAD35472}" showPageBreaks="1" showGridLines="0" printArea="1" view="pageBreakPreview">
      <selection activeCell="D25" sqref="D25"/>
      <pageMargins left="0.5" right="0.38" top="0.56999999999999995" bottom="0.48" header="0.38" footer="0.24"/>
      <printOptions horizontalCentered="1"/>
      <pageSetup paperSize="9" fitToHeight="0" orientation="portrait" r:id="rId22"/>
      <headerFooter alignWithMargins="0">
        <oddFooter>&amp;R&amp;"Book Antiqua,Bold"&amp;10Schedule-5/ Page &amp;P of &amp;N</oddFooter>
      </headerFooter>
    </customSheetView>
    <customSheetView guid="{EFF9997F-F423-457E-8339-C5D06689EC0D}"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23"/>
      <headerFooter alignWithMargins="0">
        <oddFooter>&amp;R&amp;"Book Antiqua,Bold"&amp;10Schedule-5/ Page &amp;P of &amp;N</oddFooter>
      </headerFooter>
    </customSheetView>
    <customSheetView guid="{D39E83F3-4061-47C5-8153-10B7C21D208A}"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24"/>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25" sqref="B25:C26"/>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D545044E-B7FF-408B-A291-2187C526EC3D}" showPageBreaks="1" showGridLines="0" printArea="1" view="pageBreakPreview">
      <selection activeCell="B25" sqref="B25:C26"/>
      <pageMargins left="0.5" right="0.38" top="0.56999999999999995" bottom="0.48" header="0.38" footer="0.24"/>
      <printOptions horizontalCentered="1"/>
      <pageSetup paperSize="9" scale="74" fitToHeight="0" orientation="portrait" r:id="rId26"/>
      <headerFooter alignWithMargins="0">
        <oddFooter>&amp;R&amp;"Book Antiqua,Bold"&amp;10Schedule-5/ Page &amp;P of &amp;N</oddFooter>
      </headerFooter>
    </customSheetView>
    <customSheetView guid="{883F4F4D-A630-4132-B676-8201FF751979}" showPageBreaks="1" showGridLines="0" printArea="1" view="pageBreakPreview" topLeftCell="A7">
      <selection activeCell="E29" sqref="E29"/>
      <pageMargins left="0.5" right="0.38" top="0.56999999999999995" bottom="0.48" header="0.38" footer="0.24"/>
      <printOptions horizontalCentered="1"/>
      <pageSetup paperSize="9" scale="74" fitToHeight="0" orientation="portrait" r:id="rId27"/>
      <headerFooter alignWithMargins="0">
        <oddFooter>&amp;R&amp;"Book Antiqua,Bold"&amp;10Schedule-5/ Page &amp;P of &amp;N</oddFooter>
      </headerFooter>
    </customSheetView>
    <customSheetView guid="{FA8C7114-2E15-4727-B4B0-927BCE12D1A6}" showPageBreaks="1" showGridLines="0" printArea="1" view="pageBreakPreview">
      <selection activeCell="D24" sqref="D24"/>
      <pageMargins left="0.5" right="0.38" top="0.56999999999999995" bottom="0.48" header="0.38" footer="0.24"/>
      <printOptions horizontalCentered="1"/>
      <pageSetup paperSize="9" scale="74" fitToHeight="0" orientation="portrait" r:id="rId28"/>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29"/>
      <headerFooter alignWithMargins="0">
        <oddFooter>&amp;R&amp;"Book Antiqua,Bold"&amp;10Schedule-5/ Page &amp;P of &amp;N</oddFooter>
      </headerFooter>
    </customSheetView>
    <customSheetView guid="{97EFF801-2C6F-4063-9981-A39996328FAC}"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30"/>
      <headerFooter alignWithMargins="0">
        <oddFooter>&amp;R&amp;"Book Antiqua,Bold"&amp;10Schedule-5/ Page &amp;P of &amp;N</oddFooter>
      </headerFooter>
    </customSheetView>
    <customSheetView guid="{585A669F-29FF-4D0D-B50C-5C677FB93FEB}"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31"/>
      <headerFooter alignWithMargins="0">
        <oddFooter>&amp;R&amp;"Book Antiqua,Bold"&amp;10Schedule-5/ Page &amp;P of &amp;N</oddFooter>
      </headerFooter>
    </customSheetView>
    <customSheetView guid="{804C0530-632A-4E06-A9A2-093B6503F55F}" showPageBreaks="1" showGridLines="0" printArea="1" view="pageBreakPreview" topLeftCell="A13">
      <selection activeCell="F24" sqref="F24"/>
      <pageMargins left="0.5" right="0.38" top="0.56999999999999995" bottom="0.48" header="0.38" footer="0.24"/>
      <printOptions horizontalCentered="1"/>
      <pageSetup paperSize="9" scale="74" fitToHeight="0" orientation="portrait" r:id="rId32"/>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F24" sqref="F24"/>
      <pageMargins left="0.5" right="0.38" top="0.56999999999999995" bottom="0.48" header="0.38" footer="0.24"/>
      <printOptions horizontalCentered="1"/>
      <pageSetup paperSize="9" scale="74" fitToHeight="0" orientation="portrait" r:id="rId33"/>
      <headerFooter alignWithMargins="0">
        <oddFooter>&amp;R&amp;"Book Antiqua,Bold"&amp;10Schedule-5/ Page &amp;P of &amp;N</oddFooter>
      </headerFooter>
    </customSheetView>
    <customSheetView guid="{65BDA0F1-6D38-4874-87A2-19D645CD5B6D}" showPageBreaks="1" showGridLines="0" printArea="1" view="pageBreakPreview" topLeftCell="A8">
      <selection activeCell="D25" sqref="D25"/>
      <pageMargins left="0.5" right="0.38" top="0.56999999999999995" bottom="0.48" header="0.38" footer="0.24"/>
      <printOptions horizontalCentered="1"/>
      <pageSetup paperSize="9" scale="74" fitToHeight="0" orientation="portrait" r:id="rId34"/>
      <headerFooter alignWithMargins="0">
        <oddFooter>&amp;R&amp;"Book Antiqua,Bold"&amp;10Schedule-5/ Page &amp;P of &amp;N</oddFooter>
      </headerFooter>
    </customSheetView>
  </customSheetViews>
  <mergeCells count="16">
    <mergeCell ref="D21:D22"/>
    <mergeCell ref="B16:C16"/>
    <mergeCell ref="A21:A22"/>
    <mergeCell ref="B21:C22"/>
    <mergeCell ref="B18:C18"/>
    <mergeCell ref="B19:C19"/>
    <mergeCell ref="B17:C17"/>
    <mergeCell ref="B13:C13"/>
    <mergeCell ref="B14:C14"/>
    <mergeCell ref="B15:C15"/>
    <mergeCell ref="A3:D3"/>
    <mergeCell ref="A4:D4"/>
    <mergeCell ref="B8:C8"/>
    <mergeCell ref="B9:C9"/>
    <mergeCell ref="B10:C10"/>
    <mergeCell ref="B11:C11"/>
  </mergeCells>
  <phoneticPr fontId="29" type="noConversion"/>
  <printOptions horizontalCentered="1"/>
  <pageMargins left="0.5" right="0.38" top="0.56999999999999995" bottom="0.48" header="0.38" footer="0.24"/>
  <pageSetup paperSize="9" scale="74" fitToHeight="0" orientation="portrait" r:id="rId35"/>
  <headerFooter alignWithMargins="0">
    <oddFooter>&amp;R&amp;"Book Antiqua,Bold"&amp;10Schedule-5/ Page &amp;P of &amp;N</oddFooter>
  </headerFooter>
  <drawing r:id="rId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sheetPr>
  <dimension ref="A1:P28"/>
  <sheetViews>
    <sheetView showZeros="0" zoomScaleNormal="100" zoomScaleSheetLayoutView="100" workbookViewId="0">
      <selection activeCell="G25" sqref="G25"/>
    </sheetView>
  </sheetViews>
  <sheetFormatPr defaultColWidth="9" defaultRowHeight="16.5"/>
  <cols>
    <col min="1" max="1" width="11.375" style="62" customWidth="1"/>
    <col min="2" max="2" width="34.375" style="24" customWidth="1"/>
    <col min="3" max="3" width="8.625" style="24" customWidth="1"/>
    <col min="4" max="4" width="7.625" style="24" customWidth="1"/>
    <col min="5" max="5" width="13.625" style="24" customWidth="1"/>
    <col min="6" max="6" width="21.375" style="24" customWidth="1"/>
    <col min="7" max="7" width="17.625" style="88" customWidth="1"/>
    <col min="8" max="12" width="9" style="70"/>
    <col min="13" max="13" width="9" style="200"/>
    <col min="14" max="14" width="13.875" style="200" customWidth="1"/>
    <col min="15" max="15" width="13.625" style="200" customWidth="1"/>
    <col min="16" max="16" width="21.375" style="70" customWidth="1"/>
    <col min="17" max="16384" width="9" style="70"/>
  </cols>
  <sheetData>
    <row r="1" spans="1:16" ht="18" customHeight="1">
      <c r="A1" s="71" t="str">
        <f>Cover!B3</f>
        <v xml:space="preserve"> NIT No.: NHPTL/C&amp;M/24-25/EL-055/OTE-002</v>
      </c>
      <c r="B1" s="72"/>
      <c r="C1" s="72"/>
      <c r="D1" s="73"/>
      <c r="E1" s="73"/>
      <c r="F1" s="75" t="s">
        <v>242</v>
      </c>
    </row>
    <row r="2" spans="1:16" ht="18" customHeight="1">
      <c r="A2" s="61"/>
      <c r="B2" s="77"/>
      <c r="C2" s="77"/>
      <c r="D2" s="78"/>
      <c r="E2" s="78"/>
      <c r="F2" s="26"/>
    </row>
    <row r="3" spans="1:16" ht="55.5" customHeight="1">
      <c r="A3" s="646" t="str">
        <f>Cover!$B$2</f>
        <v>Supply of Heavy-Duty Industrial Trailer of 350 MT Load Capacity</v>
      </c>
      <c r="B3" s="646"/>
      <c r="C3" s="646"/>
      <c r="D3" s="646"/>
      <c r="E3" s="646"/>
      <c r="F3" s="646"/>
      <c r="M3" s="214" t="s">
        <v>176</v>
      </c>
      <c r="O3" s="215" t="e">
        <f>Discount!G15/('Sch-4'!D15+'Sch-4'!D17+'Sch-4'!#REF!)</f>
        <v>#REF!</v>
      </c>
    </row>
    <row r="4" spans="1:16" ht="21.95" customHeight="1">
      <c r="A4" s="583" t="s">
        <v>233</v>
      </c>
      <c r="B4" s="583"/>
      <c r="C4" s="583"/>
      <c r="D4" s="583"/>
      <c r="E4" s="583"/>
      <c r="F4" s="583"/>
      <c r="M4" s="214" t="s">
        <v>177</v>
      </c>
      <c r="O4" s="215" t="e">
        <f>Discount!G16</f>
        <v>#VALUE!</v>
      </c>
    </row>
    <row r="5" spans="1:16" ht="18" customHeight="1">
      <c r="A5" s="63"/>
      <c r="B5" s="89"/>
      <c r="C5" s="89"/>
      <c r="D5" s="89"/>
      <c r="E5" s="89"/>
      <c r="F5" s="89"/>
      <c r="M5" s="214" t="s">
        <v>181</v>
      </c>
      <c r="O5" s="215" t="e">
        <f>Discount!#REF!/D21</f>
        <v>#REF!</v>
      </c>
    </row>
    <row r="6" spans="1:16" ht="18" customHeight="1">
      <c r="A6" s="23" t="str">
        <f>'Sch-1'!A6</f>
        <v>Bidder’s Name and Address</v>
      </c>
      <c r="B6" s="33"/>
      <c r="C6" s="33"/>
      <c r="D6" s="33"/>
      <c r="E6" s="58" t="s">
        <v>207</v>
      </c>
      <c r="G6" s="26"/>
      <c r="M6" s="214" t="s">
        <v>182</v>
      </c>
      <c r="O6" s="215" t="e">
        <f>Discount!#REF!</f>
        <v>#REF!</v>
      </c>
    </row>
    <row r="7" spans="1:16" ht="18" customHeight="1">
      <c r="A7" s="218" t="str">
        <f>'Sch-1'!A7</f>
        <v>Bidder as Individual Firm</v>
      </c>
      <c r="B7" s="33"/>
      <c r="C7" s="33"/>
      <c r="D7" s="33"/>
      <c r="E7" s="57" t="s">
        <v>209</v>
      </c>
      <c r="G7" s="26"/>
      <c r="M7" s="214" t="s">
        <v>178</v>
      </c>
      <c r="O7" s="215" t="e">
        <f>Discount!G27/('Sch-4'!D15+'Sch-4'!D17+'Sch-4'!#REF!)</f>
        <v>#REF!</v>
      </c>
    </row>
    <row r="8" spans="1:16" ht="18" customHeight="1">
      <c r="A8" s="34" t="s">
        <v>224</v>
      </c>
      <c r="B8" s="611" t="e">
        <f>IF('Sch-1'!#REF!=0, "", 'Sch-1'!#REF!)</f>
        <v>#REF!</v>
      </c>
      <c r="C8" s="611"/>
      <c r="D8" s="611"/>
      <c r="E8" s="57" t="s">
        <v>211</v>
      </c>
      <c r="G8" s="26"/>
      <c r="M8" s="214" t="s">
        <v>179</v>
      </c>
      <c r="O8" s="215">
        <f>Discount!G29</f>
        <v>0</v>
      </c>
    </row>
    <row r="9" spans="1:16" ht="18" customHeight="1">
      <c r="A9" s="34" t="s">
        <v>225</v>
      </c>
      <c r="B9" s="611" t="e">
        <f>IF('Sch-1'!#REF!=0, "", 'Sch-1'!#REF!)</f>
        <v>#REF!</v>
      </c>
      <c r="C9" s="611"/>
      <c r="D9" s="611"/>
      <c r="E9" s="57" t="s">
        <v>212</v>
      </c>
      <c r="G9" s="26"/>
      <c r="M9" s="214" t="s">
        <v>180</v>
      </c>
      <c r="O9" s="215" t="e">
        <f>SUM(O3:O8)</f>
        <v>#REF!</v>
      </c>
    </row>
    <row r="10" spans="1:16" ht="18" customHeight="1">
      <c r="A10" s="35"/>
      <c r="B10" s="611" t="e">
        <f>IF('Sch-1'!#REF!=0, "", 'Sch-1'!#REF!)</f>
        <v>#REF!</v>
      </c>
      <c r="C10" s="611"/>
      <c r="D10" s="611"/>
      <c r="E10" s="57" t="s">
        <v>213</v>
      </c>
      <c r="G10" s="26"/>
    </row>
    <row r="11" spans="1:16" ht="18" customHeight="1">
      <c r="A11" s="35"/>
      <c r="B11" s="611" t="e">
        <f>IF('Sch-1'!#REF!=0, "", 'Sch-1'!#REF!)</f>
        <v>#REF!</v>
      </c>
      <c r="C11" s="611"/>
      <c r="D11" s="611"/>
      <c r="E11" s="57" t="s">
        <v>214</v>
      </c>
      <c r="G11" s="26"/>
    </row>
    <row r="12" spans="1:16" ht="18" customHeight="1">
      <c r="B12" s="182"/>
      <c r="C12" s="182"/>
      <c r="D12" s="182"/>
      <c r="E12" s="90"/>
      <c r="F12" s="62"/>
      <c r="G12" s="26"/>
    </row>
    <row r="14" spans="1:16" ht="33.75" customHeight="1">
      <c r="A14" s="91" t="s">
        <v>243</v>
      </c>
      <c r="B14" s="92" t="s">
        <v>190</v>
      </c>
      <c r="C14" s="232" t="s">
        <v>183</v>
      </c>
      <c r="D14" s="232" t="s">
        <v>167</v>
      </c>
      <c r="E14" s="232" t="s">
        <v>168</v>
      </c>
      <c r="F14" s="232" t="s">
        <v>169</v>
      </c>
      <c r="N14" s="643" t="s">
        <v>191</v>
      </c>
      <c r="O14" s="643"/>
      <c r="P14" s="157"/>
    </row>
    <row r="15" spans="1:16" s="225" customFormat="1">
      <c r="A15" s="93">
        <v>1</v>
      </c>
      <c r="B15" s="93">
        <v>2</v>
      </c>
      <c r="C15" s="93">
        <v>3</v>
      </c>
      <c r="D15" s="93">
        <v>4</v>
      </c>
      <c r="E15" s="265">
        <v>5</v>
      </c>
      <c r="F15" s="265" t="s">
        <v>216</v>
      </c>
      <c r="M15" s="226"/>
      <c r="N15" s="644">
        <v>3</v>
      </c>
      <c r="O15" s="644"/>
      <c r="P15" s="89"/>
    </row>
    <row r="16" spans="1:16" s="228" customFormat="1">
      <c r="A16" s="230" t="e">
        <f>#REF!</f>
        <v>#REF!</v>
      </c>
      <c r="B16" s="328" t="e">
        <f>#REF!</f>
        <v>#REF!</v>
      </c>
      <c r="C16" s="230" t="e">
        <f>#REF!</f>
        <v>#REF!</v>
      </c>
      <c r="D16" s="230" t="e">
        <f>#REF!</f>
        <v>#REF!</v>
      </c>
      <c r="E16" s="233"/>
      <c r="F16" s="266"/>
      <c r="G16" s="267"/>
      <c r="H16" s="220"/>
      <c r="I16" s="220"/>
      <c r="J16" s="220"/>
      <c r="K16" s="220"/>
      <c r="L16" s="220"/>
      <c r="M16" s="200"/>
      <c r="N16" s="645"/>
      <c r="O16" s="645"/>
      <c r="P16" s="227"/>
    </row>
    <row r="17" spans="1:16" s="228" customFormat="1" ht="35.1" customHeight="1">
      <c r="A17" s="230" t="e">
        <f>#REF!</f>
        <v>#REF!</v>
      </c>
      <c r="B17" s="328" t="e">
        <f>#REF!</f>
        <v>#REF!</v>
      </c>
      <c r="C17" s="230" t="e">
        <f>#REF!</f>
        <v>#REF!</v>
      </c>
      <c r="D17" s="230" t="e">
        <f>#REF!</f>
        <v>#REF!</v>
      </c>
      <c r="E17" s="325" t="e">
        <f>#REF!</f>
        <v>#REF!</v>
      </c>
      <c r="F17" s="307" t="e">
        <f>IF(E17=0, "Included", IF(ISERROR(D17*E17), E17, D17*E17))</f>
        <v>#REF!</v>
      </c>
      <c r="G17" s="140"/>
      <c r="M17" s="200"/>
      <c r="N17" s="647" t="e">
        <f>D17-(D17*$O$9)</f>
        <v>#REF!</v>
      </c>
      <c r="O17" s="647"/>
      <c r="P17" s="227"/>
    </row>
    <row r="18" spans="1:16" s="228" customFormat="1" ht="35.1" customHeight="1">
      <c r="A18" s="230" t="e">
        <f>#REF!</f>
        <v>#REF!</v>
      </c>
      <c r="B18" s="328" t="e">
        <f>#REF!</f>
        <v>#REF!</v>
      </c>
      <c r="C18" s="230" t="e">
        <f>#REF!</f>
        <v>#REF!</v>
      </c>
      <c r="D18" s="230" t="e">
        <f>#REF!</f>
        <v>#REF!</v>
      </c>
      <c r="E18" s="325" t="e">
        <f>#REF!</f>
        <v>#REF!</v>
      </c>
      <c r="F18" s="307" t="e">
        <f>IF(E18=0, "Included", IF(ISERROR(D18*E18), E18, D18*E18))</f>
        <v>#REF!</v>
      </c>
      <c r="G18" s="140"/>
      <c r="M18" s="200"/>
      <c r="N18" s="652"/>
      <c r="O18" s="652"/>
      <c r="P18" s="227"/>
    </row>
    <row r="19" spans="1:16" s="228" customFormat="1" ht="35.1" customHeight="1">
      <c r="A19" s="230" t="e">
        <f>#REF!</f>
        <v>#REF!</v>
      </c>
      <c r="B19" s="328" t="e">
        <f>#REF!</f>
        <v>#REF!</v>
      </c>
      <c r="C19" s="230" t="e">
        <f>#REF!</f>
        <v>#REF!</v>
      </c>
      <c r="D19" s="230" t="e">
        <f>#REF!</f>
        <v>#REF!</v>
      </c>
      <c r="E19" s="325" t="e">
        <f>#REF!</f>
        <v>#REF!</v>
      </c>
      <c r="F19" s="307" t="e">
        <f>IF(E19=0, "Included", IF(ISERROR(D19*E19), E19, D19*E19))</f>
        <v>#REF!</v>
      </c>
      <c r="G19" s="140"/>
      <c r="M19" s="200"/>
      <c r="N19" s="201"/>
      <c r="O19" s="201"/>
      <c r="P19" s="227"/>
    </row>
    <row r="20" spans="1:16" s="228" customFormat="1" ht="35.1" customHeight="1">
      <c r="A20" s="230" t="e">
        <f>#REF!</f>
        <v>#REF!</v>
      </c>
      <c r="B20" s="328" t="e">
        <f>#REF!</f>
        <v>#REF!</v>
      </c>
      <c r="C20" s="230" t="e">
        <f>#REF!</f>
        <v>#REF!</v>
      </c>
      <c r="D20" s="230" t="e">
        <f>#REF!</f>
        <v>#REF!</v>
      </c>
      <c r="E20" s="325" t="e">
        <f>#REF!</f>
        <v>#REF!</v>
      </c>
      <c r="F20" s="307" t="e">
        <f>IF(E20=0, "Included", IF(ISERROR(D20*E20), E20, D20*E20))</f>
        <v>#REF!</v>
      </c>
      <c r="G20" s="140"/>
      <c r="M20" s="200"/>
      <c r="N20" s="201"/>
      <c r="O20" s="201"/>
      <c r="P20" s="227"/>
    </row>
    <row r="21" spans="1:16" ht="19.5" customHeight="1">
      <c r="A21" s="94"/>
      <c r="B21" s="648" t="s">
        <v>244</v>
      </c>
      <c r="C21" s="649"/>
      <c r="D21" s="649"/>
      <c r="E21" s="231"/>
      <c r="F21" s="308" t="e">
        <f>SUM(F17:F20)</f>
        <v>#REF!</v>
      </c>
      <c r="N21" s="647" t="e">
        <f>ROUND((#REF!+#REF!+#REF!),0)</f>
        <v>#REF!</v>
      </c>
      <c r="O21" s="647"/>
      <c r="P21" s="23"/>
    </row>
    <row r="22" spans="1:16">
      <c r="A22" s="95"/>
      <c r="B22" s="96"/>
      <c r="C22" s="96"/>
      <c r="D22" s="89"/>
      <c r="E22" s="89"/>
      <c r="F22" s="89"/>
      <c r="N22" s="202" t="s">
        <v>132</v>
      </c>
      <c r="O22" s="203" t="e">
        <f>D21-N21</f>
        <v>#REF!</v>
      </c>
    </row>
    <row r="23" spans="1:16" ht="33.75" customHeight="1">
      <c r="A23" s="650" t="s">
        <v>170</v>
      </c>
      <c r="B23" s="650"/>
      <c r="C23" s="650"/>
      <c r="D23" s="650"/>
      <c r="E23" s="651"/>
      <c r="F23" s="651"/>
      <c r="N23" s="202"/>
      <c r="O23" s="203"/>
    </row>
    <row r="24" spans="1:16">
      <c r="A24" s="95"/>
      <c r="B24" s="96"/>
      <c r="C24" s="96"/>
      <c r="D24" s="89"/>
      <c r="E24" s="89"/>
      <c r="F24" s="89"/>
      <c r="N24" s="202"/>
      <c r="O24" s="203"/>
    </row>
    <row r="25" spans="1:16" ht="33" customHeight="1">
      <c r="A25" s="81" t="s">
        <v>217</v>
      </c>
      <c r="B25" s="113" t="e">
        <f>'Sch-1'!#REF!</f>
        <v>#REF!</v>
      </c>
      <c r="C25" s="113"/>
      <c r="D25" s="82"/>
      <c r="E25" s="83" t="s">
        <v>219</v>
      </c>
      <c r="F25" s="84"/>
    </row>
    <row r="26" spans="1:16" ht="33" customHeight="1">
      <c r="A26" s="81" t="s">
        <v>218</v>
      </c>
      <c r="B26" s="97" t="e">
        <f>'Sch-1'!#REF!</f>
        <v>#REF!</v>
      </c>
      <c r="C26" s="97"/>
      <c r="D26" s="26"/>
      <c r="E26" s="83" t="s">
        <v>220</v>
      </c>
      <c r="F26" s="97">
        <f>'Sch-1'!J25</f>
        <v>0</v>
      </c>
    </row>
    <row r="27" spans="1:16" ht="33" customHeight="1">
      <c r="A27" s="78"/>
      <c r="B27" s="77"/>
      <c r="C27" s="77"/>
      <c r="D27" s="26"/>
      <c r="E27" s="83" t="s">
        <v>221</v>
      </c>
      <c r="F27" s="97">
        <f>'Sch-1'!J26</f>
        <v>0</v>
      </c>
    </row>
    <row r="28" spans="1:16" ht="33" customHeight="1">
      <c r="A28" s="78"/>
      <c r="B28" s="77"/>
      <c r="C28" s="77"/>
      <c r="D28" s="26"/>
      <c r="E28" s="83" t="s">
        <v>222</v>
      </c>
      <c r="F28" s="84"/>
    </row>
  </sheetData>
  <customSheetViews>
    <customSheetView guid="{22581B22-4535-40E8-AE84-3A56DECE0C0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01BD8524-9381-4704-9D50-6C848948AE2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87981F99-33D2-48F3-9138-10E7D5F1DFD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2BA1F3A4-7362-4C75-9E02-FB6308B23F40}"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88CDEBAE-8E08-4224-B529-C4120559940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A8D67B77-0FCD-43C6-B55F-10F11F3996C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2B22B4D9-734E-466D-B6F8-DF61D532EF6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7781E931-9022-448B-8CEA-16A952A0B08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FE49A1A8-589E-4C61-B5F2-2DC8472D06E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EF525F2E-18DE-47FD-A864-6F2A2CA91061}"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9C0E3A54-A1E4-4406-967B-FE168F75119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42E48991-4351-4471-8AF6-A35D24AE57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5A07DBA2-29FE-46EA-8A64-6BF1FB7295C8}" zeroValues="0" state="hidden" showRuler="0">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BE00177C-666B-4CCB-B6AF-EE8409A04F15}"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8020169D-1904-4071-9010-34C6BAD3547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EFF9997F-F423-457E-8339-C5D06689EC0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D39E83F3-4061-47C5-8153-10B7C21D208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D963BE1A-1920-4E18-8F54-07F354CCE22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D545044E-B7FF-408B-A291-2187C526EC3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6"/>
      <headerFooter alignWithMargins="0">
        <oddFooter>&amp;R&amp;"Book Antiqua,Bold"&amp;10Schedule-7/ Page &amp;P of &amp;N</oddFooter>
      </headerFooter>
    </customSheetView>
    <customSheetView guid="{883F4F4D-A630-4132-B676-8201FF75197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7"/>
      <headerFooter alignWithMargins="0">
        <oddFooter>&amp;R&amp;"Book Antiqua,Bold"&amp;10Schedule-7/ Page &amp;P of &amp;N</oddFooter>
      </headerFooter>
    </customSheetView>
    <customSheetView guid="{FA8C7114-2E15-4727-B4B0-927BCE12D1A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8"/>
      <headerFooter alignWithMargins="0">
        <oddFooter>&amp;R&amp;"Book Antiqua,Bold"&amp;10Schedule-7/ Page &amp;P of &amp;N</oddFooter>
      </headerFooter>
    </customSheetView>
    <customSheetView guid="{483DCDBB-D1CA-4B11-85F4-FA65A96DCE2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9"/>
      <headerFooter alignWithMargins="0">
        <oddFooter>&amp;R&amp;"Book Antiqua,Bold"&amp;10Schedule-7/ Page &amp;P of &amp;N</oddFooter>
      </headerFooter>
    </customSheetView>
    <customSheetView guid="{97EFF801-2C6F-4063-9981-A39996328FAC}"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0"/>
      <headerFooter alignWithMargins="0">
        <oddFooter>&amp;R&amp;"Book Antiqua,Bold"&amp;10Schedule-7/ Page &amp;P of &amp;N</oddFooter>
      </headerFooter>
    </customSheetView>
    <customSheetView guid="{585A669F-29FF-4D0D-B50C-5C677FB93FE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1"/>
      <headerFooter alignWithMargins="0">
        <oddFooter>&amp;R&amp;"Book Antiqua,Bold"&amp;10Schedule-7/ Page &amp;P of &amp;N</oddFooter>
      </headerFooter>
    </customSheetView>
    <customSheetView guid="{804C0530-632A-4E06-A9A2-093B6503F55F}"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2"/>
      <headerFooter alignWithMargins="0">
        <oddFooter>&amp;R&amp;"Book Antiqua,Bold"&amp;10Schedule-7/ Page &amp;P of &amp;N</oddFooter>
      </headerFooter>
    </customSheetView>
    <customSheetView guid="{5C772B04-11E1-4A74-9F43-9A74EF38E5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3"/>
      <headerFooter alignWithMargins="0">
        <oddFooter>&amp;R&amp;"Book Antiqua,Bold"&amp;10Schedule-7/ Page &amp;P of &amp;N</oddFooter>
      </headerFooter>
    </customSheetView>
    <customSheetView guid="{65BDA0F1-6D38-4874-87A2-19D645CD5B6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4"/>
      <headerFooter alignWithMargins="0">
        <oddFooter>&amp;R&amp;"Book Antiqua,Bold"&amp;10Schedule-7/ Page &amp;P of &amp;N</oddFooter>
      </headerFooter>
    </customSheetView>
  </customSheetViews>
  <mergeCells count="15">
    <mergeCell ref="N17:O17"/>
    <mergeCell ref="B21:D21"/>
    <mergeCell ref="N21:O21"/>
    <mergeCell ref="A23:D23"/>
    <mergeCell ref="E23:F23"/>
    <mergeCell ref="N18:O18"/>
    <mergeCell ref="N14:O14"/>
    <mergeCell ref="N15:O15"/>
    <mergeCell ref="N16:O16"/>
    <mergeCell ref="A3:F3"/>
    <mergeCell ref="A4:F4"/>
    <mergeCell ref="B8:D8"/>
    <mergeCell ref="B9:D9"/>
    <mergeCell ref="B10:D10"/>
    <mergeCell ref="B11:D11"/>
  </mergeCells>
  <phoneticPr fontId="29" type="noConversion"/>
  <printOptions horizontalCentered="1"/>
  <pageMargins left="0.78740157480314998" right="0.38" top="0.61" bottom="0.57999999999999996" header="0.34" footer="0.36"/>
  <pageSetup paperSize="9" orientation="portrait" horizontalDpi="300" verticalDpi="300" r:id="rId35"/>
  <headerFooter alignWithMargins="0">
    <oddFooter>&amp;R&amp;"Book Antiqua,Bold"&amp;10Schedule-7/ Page &amp;P of &amp;N</oddFooter>
  </headerFooter>
  <colBreaks count="1" manualBreakCount="1">
    <brk id="6" max="1048575" man="1"/>
  </colBreaks>
  <drawing r:id="rId3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1"/>
  </sheetPr>
  <dimension ref="A1:W39"/>
  <sheetViews>
    <sheetView showGridLines="0" showZeros="0" view="pageBreakPreview" topLeftCell="A2" zoomScaleNormal="100" zoomScaleSheetLayoutView="100" workbookViewId="0">
      <selection activeCell="G35" sqref="G35"/>
    </sheetView>
  </sheetViews>
  <sheetFormatPr defaultColWidth="9" defaultRowHeight="16.5"/>
  <cols>
    <col min="1" max="2" width="6.625" style="145" customWidth="1"/>
    <col min="3" max="3" width="21.625" style="145" customWidth="1"/>
    <col min="4" max="4" width="13.375" style="145" customWidth="1"/>
    <col min="5" max="5" width="30.5" style="145" customWidth="1"/>
    <col min="6" max="6" width="24.875" style="145" customWidth="1"/>
    <col min="7" max="7" width="14.375" style="145" customWidth="1"/>
    <col min="8" max="8" width="6.375" style="313" customWidth="1"/>
    <col min="9" max="9" width="5.625" style="427" customWidth="1"/>
    <col min="10" max="10" width="4" style="314" customWidth="1"/>
    <col min="11" max="11" width="5.25" style="314" customWidth="1"/>
    <col min="12" max="13" width="14.25" style="314" hidden="1" customWidth="1"/>
    <col min="14" max="14" width="38.125" style="314" hidden="1" customWidth="1"/>
    <col min="15" max="15" width="21.25" style="314" hidden="1" customWidth="1"/>
    <col min="16" max="17" width="14.25" style="314" hidden="1" customWidth="1"/>
    <col min="18" max="23" width="9" style="314"/>
    <col min="24" max="16384" width="9" style="76"/>
  </cols>
  <sheetData>
    <row r="1" spans="1:23" s="132" customFormat="1" ht="39.950000000000003" hidden="1" customHeight="1">
      <c r="A1" s="653"/>
      <c r="B1" s="653"/>
      <c r="C1" s="653"/>
      <c r="D1" s="653"/>
      <c r="E1" s="653"/>
      <c r="F1" s="653"/>
      <c r="G1" s="653"/>
      <c r="H1" s="311"/>
      <c r="I1" s="483"/>
      <c r="J1" s="312"/>
      <c r="K1" s="312"/>
      <c r="L1" s="312"/>
      <c r="M1" s="312"/>
      <c r="N1" s="312"/>
      <c r="O1" s="312"/>
      <c r="P1" s="312"/>
      <c r="Q1" s="312"/>
      <c r="R1" s="312"/>
      <c r="S1" s="312"/>
      <c r="T1" s="312"/>
      <c r="U1" s="312"/>
      <c r="V1" s="312"/>
      <c r="W1" s="312"/>
    </row>
    <row r="2" spans="1:23" ht="18" customHeight="1">
      <c r="A2" s="71" t="str">
        <f>Cover!B3</f>
        <v xml:space="preserve"> NIT No.: NHPTL/C&amp;M/24-25/EL-055/OTE-002</v>
      </c>
      <c r="B2" s="71"/>
      <c r="C2" s="72"/>
      <c r="D2" s="73"/>
      <c r="E2" s="73"/>
      <c r="F2" s="73"/>
      <c r="G2" s="75" t="s">
        <v>128</v>
      </c>
    </row>
    <row r="3" spans="1:23" ht="18" customHeight="1">
      <c r="A3" s="137"/>
      <c r="B3" s="137"/>
      <c r="C3" s="138"/>
      <c r="D3" s="139"/>
      <c r="E3" s="139"/>
      <c r="F3" s="139"/>
      <c r="G3" s="140"/>
    </row>
    <row r="4" spans="1:23" ht="18.95" customHeight="1">
      <c r="A4" s="656" t="s">
        <v>123</v>
      </c>
      <c r="B4" s="656"/>
      <c r="C4" s="656"/>
      <c r="D4" s="656"/>
      <c r="E4" s="656"/>
      <c r="F4" s="656"/>
      <c r="G4" s="656"/>
    </row>
    <row r="5" spans="1:23" ht="21" customHeight="1">
      <c r="A5" s="141" t="s">
        <v>207</v>
      </c>
      <c r="B5" s="141"/>
      <c r="C5" s="212"/>
      <c r="D5" s="212"/>
      <c r="E5" s="212"/>
      <c r="F5" s="212"/>
      <c r="G5" s="212"/>
    </row>
    <row r="6" spans="1:23" ht="21" customHeight="1">
      <c r="A6" s="142"/>
      <c r="B6" s="142"/>
      <c r="C6" s="212"/>
      <c r="D6" s="212"/>
      <c r="E6" s="212"/>
      <c r="F6" s="212"/>
      <c r="G6" s="212"/>
    </row>
    <row r="7" spans="1:23" ht="21" customHeight="1">
      <c r="A7" s="57" t="s">
        <v>425</v>
      </c>
      <c r="B7" s="24"/>
      <c r="C7" s="212"/>
      <c r="D7" s="212"/>
      <c r="E7" s="212"/>
      <c r="F7" s="212"/>
      <c r="G7" s="212"/>
    </row>
    <row r="8" spans="1:23" ht="21" customHeight="1">
      <c r="A8" s="57" t="s">
        <v>426</v>
      </c>
      <c r="B8" s="24"/>
      <c r="C8" s="212"/>
      <c r="D8" s="212"/>
      <c r="E8" s="212"/>
      <c r="F8" s="212"/>
      <c r="G8" s="212"/>
    </row>
    <row r="9" spans="1:23" ht="21" customHeight="1">
      <c r="A9" s="57" t="s">
        <v>427</v>
      </c>
      <c r="B9" s="24"/>
      <c r="C9" s="212"/>
      <c r="D9" s="212"/>
      <c r="E9" s="212"/>
      <c r="F9" s="212"/>
      <c r="G9" s="212"/>
    </row>
    <row r="10" spans="1:23" ht="21" customHeight="1">
      <c r="A10" s="142"/>
      <c r="B10" s="142"/>
      <c r="C10" s="212"/>
      <c r="D10" s="212"/>
      <c r="E10" s="212"/>
      <c r="F10" s="212"/>
      <c r="G10" s="212"/>
    </row>
    <row r="11" spans="1:23" ht="21" customHeight="1">
      <c r="A11" s="212"/>
      <c r="B11" s="212"/>
      <c r="C11" s="212"/>
      <c r="D11" s="212"/>
      <c r="E11" s="212"/>
      <c r="F11" s="212"/>
      <c r="G11" s="212"/>
    </row>
    <row r="12" spans="1:23" ht="57" customHeight="1">
      <c r="A12" s="430" t="s">
        <v>124</v>
      </c>
      <c r="B12" s="430"/>
      <c r="C12" s="654" t="str">
        <f>Cover!$B$2</f>
        <v>Supply of Heavy-Duty Industrial Trailer of 350 MT Load Capacity</v>
      </c>
      <c r="D12" s="654"/>
      <c r="E12" s="654"/>
      <c r="F12" s="654"/>
      <c r="G12" s="654"/>
    </row>
    <row r="13" spans="1:23" ht="21" customHeight="1">
      <c r="A13" s="143" t="s">
        <v>122</v>
      </c>
      <c r="B13" s="143"/>
      <c r="C13" s="144"/>
      <c r="D13" s="143"/>
      <c r="E13" s="143"/>
      <c r="F13" s="143"/>
      <c r="G13" s="143"/>
    </row>
    <row r="14" spans="1:23" ht="55.5" customHeight="1">
      <c r="A14" s="655" t="s">
        <v>125</v>
      </c>
      <c r="B14" s="655"/>
      <c r="C14" s="655"/>
      <c r="D14" s="655"/>
      <c r="E14" s="655"/>
      <c r="F14" s="655"/>
      <c r="G14" s="655"/>
      <c r="J14" s="657" t="s">
        <v>305</v>
      </c>
      <c r="K14" s="657"/>
      <c r="L14" s="657"/>
      <c r="M14" s="657"/>
      <c r="N14" s="323" t="s">
        <v>306</v>
      </c>
    </row>
    <row r="15" spans="1:23" ht="60.75" customHeight="1">
      <c r="B15" s="150">
        <v>1</v>
      </c>
      <c r="C15" s="659" t="s">
        <v>435</v>
      </c>
      <c r="D15" s="660"/>
      <c r="E15" s="660"/>
      <c r="F15" s="661"/>
      <c r="G15" s="319">
        <f>SUM(G18:G20)</f>
        <v>500</v>
      </c>
      <c r="I15" s="427" t="e">
        <f>'Sch-1'!J19+'Sch-2'!G18+#REF!+#REF!</f>
        <v>#REF!</v>
      </c>
      <c r="J15" s="341" t="e">
        <f>IF(I15=0,0,G15/I15)</f>
        <v>#REF!</v>
      </c>
    </row>
    <row r="16" spans="1:23" ht="57.75" customHeight="1">
      <c r="B16" s="150">
        <v>2</v>
      </c>
      <c r="C16" s="659" t="s">
        <v>436</v>
      </c>
      <c r="D16" s="660"/>
      <c r="E16" s="660"/>
      <c r="F16" s="661"/>
      <c r="G16" s="156" t="e">
        <f>((G15/('Sch-1'!J18+'Sch-2'!G17)/100)*100)</f>
        <v>#VALUE!</v>
      </c>
      <c r="I16" s="427" t="e">
        <f>'Sch-1'!J19+'Sch-2'!G18+#REF!+#REF!</f>
        <v>#REF!</v>
      </c>
      <c r="J16" s="321" t="e">
        <f>G16</f>
        <v>#VALUE!</v>
      </c>
    </row>
    <row r="17" spans="1:23" s="134" customFormat="1" ht="54.95" customHeight="1">
      <c r="B17" s="151">
        <v>3</v>
      </c>
      <c r="C17" s="662" t="s">
        <v>146</v>
      </c>
      <c r="D17" s="663"/>
      <c r="E17" s="663"/>
      <c r="F17" s="664"/>
      <c r="G17" s="531"/>
      <c r="H17" s="313"/>
      <c r="I17" s="484"/>
      <c r="J17" s="315"/>
      <c r="K17" s="315"/>
      <c r="L17" s="315"/>
      <c r="M17" s="315"/>
      <c r="N17" s="315"/>
      <c r="O17" s="315"/>
      <c r="P17" s="315"/>
      <c r="Q17" s="315"/>
      <c r="R17" s="315"/>
      <c r="S17" s="315"/>
      <c r="T17" s="315"/>
      <c r="U17" s="315"/>
      <c r="V17" s="315"/>
      <c r="W17" s="315"/>
    </row>
    <row r="18" spans="1:23" s="134" customFormat="1" ht="21" customHeight="1">
      <c r="B18" s="148"/>
      <c r="C18" s="183" t="s">
        <v>404</v>
      </c>
      <c r="D18" s="147"/>
      <c r="E18" s="155"/>
      <c r="F18" s="185" t="s">
        <v>174</v>
      </c>
      <c r="G18" s="320">
        <v>250</v>
      </c>
      <c r="H18" s="313"/>
      <c r="I18" s="484">
        <f>'Sch-1'!J19</f>
        <v>0</v>
      </c>
      <c r="J18" s="340">
        <f>IF(I18=0,0,G18/I18)</f>
        <v>0</v>
      </c>
      <c r="K18" s="315"/>
      <c r="L18" s="315"/>
      <c r="M18" s="315"/>
      <c r="N18" s="338" t="s">
        <v>313</v>
      </c>
      <c r="O18" s="437" t="e">
        <f>J15+J16+J18+J22</f>
        <v>#REF!</v>
      </c>
      <c r="P18" s="315"/>
      <c r="Q18" s="315"/>
      <c r="R18" s="315"/>
      <c r="S18" s="315"/>
      <c r="T18" s="315"/>
      <c r="U18" s="315"/>
      <c r="V18" s="315"/>
      <c r="W18" s="315"/>
    </row>
    <row r="19" spans="1:23" s="134" customFormat="1" ht="21" hidden="1" customHeight="1">
      <c r="B19" s="148"/>
      <c r="C19" s="183" t="s">
        <v>138</v>
      </c>
      <c r="D19" s="147"/>
      <c r="E19" s="155"/>
      <c r="F19" s="185" t="s">
        <v>174</v>
      </c>
      <c r="G19" s="320"/>
      <c r="H19" s="313"/>
      <c r="I19" s="484" t="e">
        <f>'Sch-1'!#REF!</f>
        <v>#REF!</v>
      </c>
      <c r="J19" s="340" t="e">
        <f>IF(I19=0,0,G19/I19)</f>
        <v>#REF!</v>
      </c>
      <c r="K19" s="315"/>
      <c r="L19" s="315"/>
      <c r="M19" s="315"/>
      <c r="N19" s="338" t="s">
        <v>314</v>
      </c>
      <c r="O19" s="437" t="e">
        <f>J15+J16+J19+J23</f>
        <v>#REF!</v>
      </c>
      <c r="P19" s="315"/>
      <c r="Q19" s="315"/>
      <c r="R19" s="315"/>
      <c r="S19" s="315"/>
      <c r="T19" s="315"/>
      <c r="U19" s="315"/>
      <c r="V19" s="315"/>
      <c r="W19" s="315"/>
    </row>
    <row r="20" spans="1:23" s="134" customFormat="1" ht="21" customHeight="1">
      <c r="B20" s="148"/>
      <c r="C20" s="183" t="s">
        <v>408</v>
      </c>
      <c r="D20" s="147"/>
      <c r="E20" s="155"/>
      <c r="F20" s="185" t="s">
        <v>174</v>
      </c>
      <c r="G20" s="320">
        <v>250</v>
      </c>
      <c r="H20" s="313"/>
      <c r="I20" s="484">
        <f>'Sch-2'!G18</f>
        <v>0</v>
      </c>
      <c r="J20" s="340">
        <f>IF(I20=0,0,G20/I20)</f>
        <v>0</v>
      </c>
      <c r="K20" s="315"/>
      <c r="L20" s="315"/>
      <c r="M20" s="315"/>
      <c r="N20" s="183" t="s">
        <v>126</v>
      </c>
      <c r="O20" s="437" t="e">
        <f>J15+J16+J20+J24</f>
        <v>#REF!</v>
      </c>
      <c r="P20" s="315"/>
      <c r="Q20" s="315"/>
      <c r="R20" s="315"/>
      <c r="S20" s="315"/>
      <c r="T20" s="315"/>
      <c r="U20" s="315"/>
      <c r="V20" s="315"/>
      <c r="W20" s="315"/>
    </row>
    <row r="21" spans="1:23" s="134" customFormat="1" ht="54.95" customHeight="1">
      <c r="B21" s="151">
        <v>4</v>
      </c>
      <c r="C21" s="665" t="s">
        <v>415</v>
      </c>
      <c r="D21" s="666"/>
      <c r="E21" s="666"/>
      <c r="F21" s="667"/>
      <c r="G21" s="154"/>
      <c r="H21" s="313"/>
      <c r="I21" s="484"/>
      <c r="J21" s="315"/>
      <c r="K21" s="315"/>
      <c r="L21" s="315"/>
      <c r="M21" s="315"/>
      <c r="N21" s="315"/>
      <c r="O21" s="315"/>
      <c r="P21" s="315"/>
      <c r="Q21" s="315"/>
      <c r="R21" s="315"/>
      <c r="S21" s="315"/>
      <c r="T21" s="315"/>
      <c r="U21" s="315"/>
      <c r="V21" s="315"/>
      <c r="W21" s="315"/>
    </row>
    <row r="22" spans="1:23" s="134" customFormat="1" ht="21" customHeight="1">
      <c r="A22" s="133"/>
      <c r="B22" s="148"/>
      <c r="C22" s="183" t="s">
        <v>405</v>
      </c>
      <c r="D22" s="147"/>
      <c r="E22" s="184"/>
      <c r="F22" s="185" t="s">
        <v>175</v>
      </c>
      <c r="G22" s="189" t="e">
        <f>G18/'Sch-1'!J18</f>
        <v>#VALUE!</v>
      </c>
      <c r="H22" s="313"/>
      <c r="I22" s="484">
        <f>'Sch-1'!J19</f>
        <v>0</v>
      </c>
      <c r="J22" s="322" t="e">
        <f>G22</f>
        <v>#VALUE!</v>
      </c>
      <c r="K22" s="315"/>
      <c r="L22" s="315"/>
      <c r="M22" s="315"/>
      <c r="N22" s="315"/>
      <c r="O22" s="315"/>
      <c r="P22" s="315"/>
      <c r="Q22" s="315"/>
      <c r="R22" s="315"/>
      <c r="S22" s="315"/>
      <c r="T22" s="315"/>
      <c r="U22" s="315"/>
      <c r="V22" s="315"/>
      <c r="W22" s="315"/>
    </row>
    <row r="23" spans="1:23" s="134" customFormat="1" ht="21" hidden="1" customHeight="1">
      <c r="A23" s="133"/>
      <c r="B23" s="148"/>
      <c r="C23" s="183" t="s">
        <v>138</v>
      </c>
      <c r="D23" s="147"/>
      <c r="E23" s="184"/>
      <c r="F23" s="185" t="s">
        <v>175</v>
      </c>
      <c r="G23" s="189"/>
      <c r="H23" s="313"/>
      <c r="I23" s="484" t="e">
        <f>'Sch-1'!#REF!</f>
        <v>#REF!</v>
      </c>
      <c r="J23" s="322">
        <f>G23</f>
        <v>0</v>
      </c>
      <c r="K23" s="315"/>
      <c r="L23" s="315"/>
      <c r="M23" s="315"/>
      <c r="N23" s="315"/>
      <c r="O23" s="315"/>
      <c r="P23" s="315"/>
      <c r="Q23" s="315"/>
      <c r="R23" s="315"/>
      <c r="S23" s="315"/>
      <c r="T23" s="315"/>
      <c r="U23" s="315"/>
      <c r="V23" s="315"/>
      <c r="W23" s="315"/>
    </row>
    <row r="24" spans="1:23" s="134" customFormat="1" ht="40.15" customHeight="1">
      <c r="A24" s="133"/>
      <c r="B24" s="148"/>
      <c r="C24" s="183" t="s">
        <v>408</v>
      </c>
      <c r="D24" s="147"/>
      <c r="E24" s="184"/>
      <c r="F24" s="185" t="s">
        <v>175</v>
      </c>
      <c r="G24" s="189" t="e">
        <f>G20/'Sch-2'!G17</f>
        <v>#DIV/0!</v>
      </c>
      <c r="H24" s="313"/>
      <c r="I24" s="484">
        <f>'Sch-2'!G18</f>
        <v>0</v>
      </c>
      <c r="J24" s="322" t="e">
        <f>G24</f>
        <v>#DIV/0!</v>
      </c>
      <c r="K24" s="315"/>
      <c r="L24" s="315"/>
      <c r="M24" s="315"/>
      <c r="N24" s="315"/>
      <c r="O24" s="315"/>
      <c r="P24" s="315"/>
      <c r="Q24" s="315"/>
      <c r="R24" s="315"/>
      <c r="S24" s="315"/>
      <c r="T24" s="315"/>
      <c r="U24" s="315"/>
      <c r="V24" s="315"/>
      <c r="W24" s="315"/>
    </row>
    <row r="25" spans="1:23" s="134" customFormat="1" ht="83.25" hidden="1" customHeight="1">
      <c r="A25" s="133"/>
      <c r="B25" s="149">
        <v>5</v>
      </c>
      <c r="C25" s="670" t="s">
        <v>385</v>
      </c>
      <c r="D25" s="671"/>
      <c r="E25" s="671"/>
      <c r="F25" s="672"/>
      <c r="G25" s="500"/>
      <c r="H25" s="313"/>
      <c r="I25" s="484"/>
      <c r="J25" s="322"/>
      <c r="K25" s="315"/>
      <c r="L25" s="315"/>
      <c r="M25" s="315"/>
      <c r="N25" s="315"/>
      <c r="O25" s="315"/>
      <c r="P25" s="315"/>
      <c r="Q25" s="315"/>
      <c r="R25" s="315"/>
      <c r="S25" s="315"/>
      <c r="T25" s="315"/>
      <c r="U25" s="315"/>
      <c r="V25" s="315"/>
      <c r="W25" s="315"/>
    </row>
    <row r="26" spans="1:23" s="134" customFormat="1" ht="87.75" hidden="1" customHeight="1">
      <c r="A26" s="133"/>
      <c r="B26" s="149">
        <v>6</v>
      </c>
      <c r="C26" s="670" t="s">
        <v>386</v>
      </c>
      <c r="D26" s="671"/>
      <c r="E26" s="671"/>
      <c r="F26" s="672"/>
      <c r="G26" s="500"/>
      <c r="H26" s="313"/>
      <c r="I26" s="484"/>
      <c r="J26" s="322"/>
      <c r="K26" s="315"/>
      <c r="L26" s="315"/>
      <c r="M26" s="315"/>
      <c r="N26" s="315"/>
      <c r="O26" s="315"/>
      <c r="P26" s="315"/>
      <c r="Q26" s="315"/>
      <c r="R26" s="315"/>
      <c r="S26" s="315"/>
      <c r="T26" s="315"/>
      <c r="U26" s="315"/>
      <c r="V26" s="315"/>
      <c r="W26" s="315"/>
    </row>
    <row r="27" spans="1:23" s="134" customFormat="1" ht="69.75" hidden="1" customHeight="1">
      <c r="A27" s="133"/>
      <c r="B27" s="673" t="s">
        <v>387</v>
      </c>
      <c r="C27" s="674"/>
      <c r="D27" s="674"/>
      <c r="E27" s="674"/>
      <c r="F27" s="674"/>
      <c r="G27" s="675"/>
      <c r="H27" s="313"/>
      <c r="I27" s="484" t="e">
        <f>'Sch-1'!J19+'Sch-2'!G18+#REF!</f>
        <v>#REF!</v>
      </c>
      <c r="J27" s="340" t="e">
        <f>IF(I27=0,0,G27/I27)</f>
        <v>#REF!</v>
      </c>
      <c r="K27" s="315"/>
      <c r="L27" s="315"/>
      <c r="M27" s="315"/>
      <c r="N27" s="315"/>
      <c r="O27" s="315"/>
      <c r="P27" s="315"/>
      <c r="Q27" s="315"/>
      <c r="R27" s="315"/>
      <c r="S27" s="315"/>
      <c r="T27" s="315"/>
      <c r="U27" s="315"/>
      <c r="V27" s="315"/>
      <c r="W27" s="315"/>
    </row>
    <row r="28" spans="1:23" s="134" customFormat="1" ht="24.75" hidden="1" customHeight="1">
      <c r="A28" s="133"/>
      <c r="B28" s="424">
        <v>5</v>
      </c>
      <c r="C28" s="676" t="s">
        <v>382</v>
      </c>
      <c r="D28" s="677"/>
      <c r="E28" s="677"/>
      <c r="F28" s="677"/>
      <c r="G28" s="678"/>
      <c r="H28" s="313"/>
      <c r="I28" s="484"/>
      <c r="J28" s="340"/>
      <c r="K28" s="315"/>
      <c r="L28" s="315"/>
      <c r="M28" s="315"/>
      <c r="N28" s="315"/>
      <c r="O28" s="315"/>
      <c r="P28" s="315"/>
      <c r="Q28" s="315"/>
      <c r="R28" s="315"/>
      <c r="S28" s="315"/>
      <c r="T28" s="315"/>
      <c r="U28" s="315"/>
      <c r="V28" s="315"/>
      <c r="W28" s="315"/>
    </row>
    <row r="29" spans="1:23" s="134" customFormat="1" ht="61.5" hidden="1" customHeight="1">
      <c r="A29" s="133"/>
      <c r="B29" s="679"/>
      <c r="C29" s="680"/>
      <c r="D29" s="680"/>
      <c r="E29" s="680"/>
      <c r="F29" s="680"/>
      <c r="G29" s="681"/>
      <c r="H29" s="313"/>
      <c r="I29" s="484" t="e">
        <f>'Sch-1'!J19+'Sch-2'!G18+#REF!</f>
        <v>#REF!</v>
      </c>
      <c r="J29" s="322">
        <f>G29</f>
        <v>0</v>
      </c>
      <c r="K29" s="315"/>
      <c r="L29" s="315"/>
      <c r="M29" s="315"/>
      <c r="N29" s="315"/>
      <c r="O29" s="315"/>
      <c r="P29" s="315"/>
      <c r="Q29" s="315"/>
      <c r="R29" s="315"/>
      <c r="S29" s="315"/>
      <c r="T29" s="315"/>
      <c r="U29" s="315"/>
      <c r="V29" s="315"/>
      <c r="W29" s="315"/>
    </row>
    <row r="30" spans="1:23" s="134" customFormat="1" ht="48.75" customHeight="1">
      <c r="A30" s="133"/>
      <c r="B30" s="668"/>
      <c r="C30" s="669"/>
      <c r="D30" s="669"/>
      <c r="E30" s="669"/>
      <c r="F30" s="669"/>
      <c r="G30" s="669"/>
      <c r="H30" s="313"/>
      <c r="I30" s="484"/>
      <c r="J30" s="315"/>
      <c r="K30" s="315"/>
      <c r="L30" s="315"/>
      <c r="M30" s="315"/>
      <c r="N30" s="315"/>
      <c r="O30" s="315"/>
      <c r="P30" s="315"/>
      <c r="Q30" s="315"/>
      <c r="R30" s="315"/>
      <c r="S30" s="315"/>
      <c r="T30" s="315"/>
      <c r="U30" s="315"/>
      <c r="V30" s="315"/>
      <c r="W30" s="315"/>
    </row>
    <row r="31" spans="1:23" s="134" customFormat="1" ht="33" customHeight="1">
      <c r="A31" s="136" t="s">
        <v>127</v>
      </c>
      <c r="B31" s="152"/>
      <c r="C31" s="146"/>
      <c r="E31" s="153"/>
      <c r="F31" s="153"/>
      <c r="G31" s="135"/>
      <c r="H31" s="313"/>
      <c r="I31" s="484"/>
      <c r="J31" s="315"/>
      <c r="K31" s="315"/>
      <c r="L31" s="315"/>
      <c r="M31" s="315"/>
      <c r="N31" s="315"/>
      <c r="O31" s="315"/>
      <c r="P31" s="315"/>
      <c r="Q31" s="315"/>
      <c r="R31" s="315"/>
      <c r="S31" s="315"/>
      <c r="T31" s="315"/>
      <c r="U31" s="315"/>
      <c r="V31" s="315"/>
      <c r="W31" s="315"/>
    </row>
    <row r="32" spans="1:23" s="134" customFormat="1" ht="33" customHeight="1">
      <c r="A32" s="26" t="s">
        <v>265</v>
      </c>
      <c r="B32" s="152"/>
      <c r="C32" s="146"/>
      <c r="E32" s="153"/>
      <c r="F32" s="153"/>
      <c r="G32" s="135"/>
      <c r="H32" s="313"/>
      <c r="I32" s="484"/>
      <c r="J32" s="315"/>
      <c r="K32" s="315"/>
      <c r="L32" s="315"/>
      <c r="M32" s="315"/>
      <c r="N32" s="315"/>
      <c r="O32" s="315"/>
      <c r="P32" s="315"/>
      <c r="Q32" s="315"/>
      <c r="R32" s="315"/>
      <c r="S32" s="315"/>
      <c r="T32" s="315"/>
      <c r="U32" s="315"/>
      <c r="V32" s="315"/>
      <c r="W32" s="315"/>
    </row>
    <row r="33" spans="1:23" s="134" customFormat="1" ht="33" customHeight="1">
      <c r="B33" s="26"/>
      <c r="D33" s="70"/>
      <c r="E33" s="77"/>
      <c r="F33" s="77"/>
      <c r="G33" s="77"/>
      <c r="H33" s="316"/>
      <c r="I33" s="484"/>
      <c r="J33" s="315"/>
      <c r="K33" s="315"/>
      <c r="L33" s="315"/>
      <c r="M33" s="315"/>
      <c r="N33" s="315"/>
      <c r="O33" s="315"/>
      <c r="P33" s="315"/>
      <c r="Q33" s="315"/>
      <c r="R33" s="315"/>
      <c r="S33" s="315"/>
      <c r="T33" s="315"/>
      <c r="U33" s="315"/>
      <c r="V33" s="315"/>
      <c r="W33" s="315"/>
    </row>
    <row r="34" spans="1:23" ht="33" customHeight="1">
      <c r="A34" s="102"/>
      <c r="B34" s="102"/>
      <c r="C34" s="110"/>
      <c r="D34" s="77"/>
      <c r="E34" s="26"/>
      <c r="F34" s="26"/>
      <c r="G34" s="84" t="s">
        <v>266</v>
      </c>
      <c r="H34" s="314"/>
    </row>
    <row r="35" spans="1:23" ht="33" customHeight="1">
      <c r="A35" s="102"/>
      <c r="B35" s="102"/>
      <c r="C35" s="110"/>
      <c r="D35" s="77"/>
      <c r="E35" s="26"/>
      <c r="F35" s="26"/>
      <c r="G35" s="84">
        <f>F37</f>
        <v>0</v>
      </c>
      <c r="H35" s="314"/>
    </row>
    <row r="36" spans="1:23" ht="33" customHeight="1">
      <c r="A36" s="101"/>
      <c r="B36" s="101"/>
      <c r="C36" s="101"/>
      <c r="D36" s="114"/>
      <c r="E36" s="107"/>
      <c r="F36" s="107"/>
      <c r="G36" s="76"/>
      <c r="H36" s="317"/>
    </row>
    <row r="37" spans="1:23" ht="33" customHeight="1">
      <c r="A37" s="479" t="s">
        <v>120</v>
      </c>
      <c r="B37" s="479"/>
      <c r="C37" s="433">
        <f>'Names of Bidder'!D21</f>
        <v>0</v>
      </c>
      <c r="D37" s="114"/>
      <c r="E37" s="107" t="s">
        <v>267</v>
      </c>
      <c r="F37" s="658">
        <f>'Names of Bidder'!D18</f>
        <v>0</v>
      </c>
      <c r="G37" s="658"/>
      <c r="H37" s="314"/>
    </row>
    <row r="38" spans="1:23" ht="33" customHeight="1">
      <c r="A38" s="479" t="s">
        <v>121</v>
      </c>
      <c r="B38" s="479"/>
      <c r="C38" s="115">
        <f>'Names of Bidder'!D22</f>
        <v>0</v>
      </c>
      <c r="D38" s="116"/>
      <c r="E38" s="107" t="s">
        <v>268</v>
      </c>
      <c r="F38" s="658">
        <f>'Names of Bidder'!D19</f>
        <v>0</v>
      </c>
      <c r="G38" s="658"/>
      <c r="H38" s="314"/>
    </row>
    <row r="39" spans="1:23" ht="33" customHeight="1">
      <c r="A39" s="102"/>
      <c r="B39" s="102"/>
      <c r="C39" s="102"/>
      <c r="D39" s="102"/>
      <c r="E39" s="107"/>
      <c r="F39" s="107"/>
      <c r="G39" s="422"/>
      <c r="H39" s="318"/>
    </row>
  </sheetData>
  <sheetProtection algorithmName="SHA-512" hashValue="/s4EX7TqSSN4j5cmLpKGcP8/U3tOloRYGizTNm3Fr+AoawtSeF0QHcMhgS6IpofwD9Gw/u/P29+nLxMg+HICog==" saltValue="7H6ITmK2YthTrI68BSrSjA==" spinCount="100000" sheet="1" objects="1" scenarios="1"/>
  <customSheetViews>
    <customSheetView guid="{22581B22-4535-40E8-AE84-3A56DECE0C04}" showPageBreaks="1" showGridLines="0" zeroValues="0" printArea="1" hiddenRows="1" hiddenColumns="1" view="pageBreakPreview" topLeftCell="A28">
      <selection activeCell="G16" sqref="G16"/>
      <pageMargins left="0.72" right="0.49" top="0.62" bottom="0.52" header="0.32" footer="0.27"/>
      <pageSetup scale="67" orientation="portrait" r:id="rId1"/>
      <headerFooter alignWithMargins="0">
        <oddFooter>&amp;R&amp;"Book Antiqua,Bold"&amp;10Letter of Discount  / Page &amp;P of &amp;N</oddFooter>
      </headerFooter>
    </customSheetView>
    <customSheetView guid="{01BD8524-9381-4704-9D50-6C848948AE22}" showPageBreaks="1" showGridLines="0" zeroValues="0" printArea="1" hiddenRows="1" hiddenColumns="1" view="pageBreakPreview" topLeftCell="A20">
      <selection activeCell="G21" sqref="G21"/>
      <pageMargins left="0.72" right="0.49" top="0.62" bottom="0.52" header="0.32" footer="0.27"/>
      <pageSetup scale="67" orientation="portrait" r:id="rId2"/>
      <headerFooter alignWithMargins="0">
        <oddFooter>&amp;R&amp;"Book Antiqua,Bold"&amp;10Letter of Discount  / Page &amp;P of &amp;N</oddFooter>
      </headerFooter>
    </customSheetView>
    <customSheetView guid="{87981F99-33D2-48F3-9138-10E7D5F1DFD3}" showPageBreaks="1" showGridLines="0" zeroValues="0" printArea="1" hiddenRows="1" hiddenColumns="1" view="pageBreakPreview">
      <selection activeCell="G18" sqref="G18"/>
      <pageMargins left="0.72" right="0.49" top="0.62" bottom="0.52" header="0.32" footer="0.27"/>
      <pageSetup scale="67" orientation="portrait" r:id="rId3"/>
      <headerFooter alignWithMargins="0">
        <oddFooter>&amp;R&amp;"Book Antiqua,Bold"&amp;10Letter of Discount  / Page &amp;P of &amp;N</oddFooter>
      </headerFooter>
    </customSheetView>
    <customSheetView guid="{2BA1F3A4-7362-4C75-9E02-FB6308B23F40}" showPageBreaks="1" showGridLines="0" zeroValues="0" printArea="1" hiddenRows="1" hiddenColumns="1" view="pageBreakPreview" topLeftCell="A2">
      <selection activeCell="G26" sqref="G26"/>
      <pageMargins left="0.72" right="0.49" top="0.62" bottom="0.52" header="0.32" footer="0.27"/>
      <pageSetup scale="67" orientation="portrait" r:id="rId4"/>
      <headerFooter alignWithMargins="0">
        <oddFooter>&amp;R&amp;"Book Antiqua,Bold"&amp;10Letter of Discount  / Page &amp;P of &amp;N</oddFooter>
      </headerFooter>
    </customSheetView>
    <customSheetView guid="{88CDEBAE-8E08-4224-B529-C4120559940A}" showPageBreaks="1" showGridLines="0" zeroValues="0" printArea="1" hiddenRows="1" hiddenColumns="1" view="pageBreakPreview" topLeftCell="A8">
      <selection activeCell="G26" sqref="G26"/>
      <pageMargins left="0.72" right="0.49" top="0.62" bottom="0.52" header="0.32" footer="0.27"/>
      <pageSetup scale="67" orientation="portrait" r:id="rId5"/>
      <headerFooter alignWithMargins="0">
        <oddFooter>&amp;R&amp;"Book Antiqua,Bold"&amp;10Letter of Discount  / Page &amp;P of &amp;N</oddFooter>
      </headerFooter>
    </customSheetView>
    <customSheetView guid="{A8D67B77-0FCD-43C6-B55F-10F11F3996C9}" showPageBreaks="1" showGridLines="0" zeroValues="0" printArea="1" hiddenRows="1" hiddenColumns="1" view="pageBreakPreview" topLeftCell="A13">
      <selection activeCell="G15" sqref="G15"/>
      <pageMargins left="0.72" right="0.49" top="0.62" bottom="0.52" header="0.32" footer="0.27"/>
      <pageSetup scale="67" orientation="portrait" r:id="rId6"/>
      <headerFooter alignWithMargins="0">
        <oddFooter>&amp;R&amp;"Book Antiqua,Bold"&amp;10Letter of Discount  / Page &amp;P of &amp;N</oddFooter>
      </headerFooter>
    </customSheetView>
    <customSheetView guid="{2B22B4D9-734E-466D-B6F8-DF61D532EF69}" showPageBreaks="1" showGridLines="0" zeroValues="0" printArea="1" hiddenRows="1" hiddenColumns="1" view="pageBreakPreview" topLeftCell="A15">
      <selection activeCell="G15" sqref="G15"/>
      <pageMargins left="0.72" right="0.49" top="0.62" bottom="0.52" header="0.32" footer="0.27"/>
      <pageSetup scale="67" orientation="portrait" r:id="rId7"/>
      <headerFooter alignWithMargins="0">
        <oddFooter>&amp;R&amp;"Book Antiqua,Bold"&amp;10Letter of Discount  / Page &amp;P of &amp;N</oddFooter>
      </headerFooter>
    </customSheetView>
    <customSheetView guid="{7781E931-9022-448B-8CEA-16A952A0B08B}" showPageBreaks="1" showGridLines="0" zeroValues="0" printArea="1" hiddenRows="1" hiddenColumns="1" view="pageBreakPreview" topLeftCell="A29">
      <selection activeCell="G18" sqref="G18"/>
      <pageMargins left="0.72" right="0.49" top="0.62" bottom="0.52" header="0.32" footer="0.27"/>
      <pageSetup scale="96" orientation="portrait" r:id="rId8"/>
      <headerFooter alignWithMargins="0">
        <oddFooter>&amp;R&amp;"Book Antiqua,Bold"&amp;10Letter of Discount  / Page &amp;P of &amp;N</oddFooter>
      </headerFooter>
    </customSheetView>
    <customSheetView guid="{FE49A1A8-589E-4C61-B5F2-2DC8472D06ED}" showPageBreaks="1" showGridLines="0" zeroValues="0" printArea="1" hiddenRows="1" hiddenColumns="1" view="pageBreakPreview" topLeftCell="A34">
      <selection activeCell="G18" sqref="G18"/>
      <pageMargins left="0.72" right="0.49" top="0.62" bottom="0.52" header="0.32" footer="0.27"/>
      <pageSetup scale="96" orientation="portrait" r:id="rId9"/>
      <headerFooter alignWithMargins="0">
        <oddFooter>&amp;R&amp;"Book Antiqua,Bold"&amp;10Letter of Discount  / Page &amp;P of &amp;N</oddFooter>
      </headerFooter>
    </customSheetView>
    <customSheetView guid="{EF525F2E-18DE-47FD-A864-6F2A2CA91061}" zeroValues="0" hiddenRows="1" hiddenColumns="1" topLeftCell="A26">
      <selection activeCell="G28" sqref="G28"/>
      <pageMargins left="0.72" right="0.49" top="0.62" bottom="0.52" header="0.32" footer="0.27"/>
      <pageSetup scale="96" orientation="portrait" r:id="rId10"/>
      <headerFooter alignWithMargins="0">
        <oddFooter>&amp;R&amp;"Book Antiqua,Bold"&amp;10Letter of Discount  / Page &amp;P of &amp;N</oddFooter>
      </headerFooter>
    </customSheetView>
    <customSheetView guid="{9C0E3A54-A1E4-4406-967B-FE168F751196}" zeroValues="0" hiddenRows="1" hiddenColumns="1" topLeftCell="A17">
      <selection activeCell="G28" sqref="G28"/>
      <pageMargins left="0.72" right="0.49" top="0.62" bottom="0.52" header="0.32" footer="0.27"/>
      <pageSetup scale="96" orientation="portrait" r:id="rId11"/>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12"/>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13"/>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14"/>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15"/>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16"/>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r:id="rId17"/>
      <headerFooter alignWithMargins="0">
        <oddFooter>&amp;R&amp;"Book Antiqua,Bold"&amp;10Letter of Discount  / Page &amp;P of &amp;N</oddFooter>
      </headerFooter>
    </customSheetView>
    <customSheetView guid="{9CA44E70-650F-49CD-967F-298619682CA2}" zeroValues="0" hiddenRows="1" hiddenColumns="1" topLeftCell="A17">
      <selection activeCell="G28" sqref="G28"/>
      <pageMargins left="0.72" right="0.49" top="0.62" bottom="0.52" header="0.32" footer="0.27"/>
      <pageSetup scale="96" orientation="portrait" r:id="rId18"/>
      <headerFooter alignWithMargins="0">
        <oddFooter>&amp;R&amp;"Book Antiqua,Bold"&amp;10Letter of Discount  / Page &amp;P of &amp;N</oddFooter>
      </headerFooter>
    </customSheetView>
    <customSheetView guid="{42E48991-4351-4471-8AF6-A35D24AE57E4}" showPageBreaks="1" showGridLines="0" zeroValues="0" printArea="1" hiddenRows="1" hiddenColumns="1" view="pageBreakPreview" topLeftCell="A29">
      <selection activeCell="G16" sqref="G16"/>
      <pageMargins left="0.72" right="0.49" top="0.62" bottom="0.52" header="0.32" footer="0.27"/>
      <pageSetup scale="96" orientation="portrait" r:id="rId19"/>
      <headerFooter alignWithMargins="0">
        <oddFooter>&amp;R&amp;"Book Antiqua,Bold"&amp;10Letter of Discount  / Page &amp;P of &amp;N</oddFooter>
      </headerFooter>
    </customSheetView>
    <customSheetView guid="{5A07DBA2-29FE-46EA-8A64-6BF1FB7295C8}" showPageBreaks="1" showGridLines="0" zeroValues="0" printArea="1" hiddenRows="1" hiddenColumns="1" view="pageBreakPreview" showRuler="0" topLeftCell="A17">
      <pane xSplit="15.587719298245615" topLeftCell="P1"/>
      <selection activeCell="G28" sqref="G28"/>
      <pageMargins left="0.72" right="0.49" top="0.62" bottom="0.52" header="0.32" footer="0.27"/>
      <pageSetup scale="77" orientation="portrait" r:id="rId20"/>
      <headerFooter alignWithMargins="0">
        <oddFooter>&amp;R&amp;"Book Antiqua,Bold"&amp;10Letter of Discount  / Page &amp;P of &amp;N</oddFooter>
      </headerFooter>
    </customSheetView>
    <customSheetView guid="{BE00177C-666B-4CCB-B6AF-EE8409A04F15}" showPageBreaks="1" showGridLines="0" zeroValues="0" printArea="1" hiddenRows="1" hiddenColumns="1" view="pageBreakPreview">
      <pane xSplit="15.587719298245615" topLeftCell="P1"/>
      <selection activeCell="G28" sqref="G28"/>
      <pageMargins left="0.72" right="0.49" top="0.62" bottom="0.52" header="0.32" footer="0.27"/>
      <pageSetup scale="77" orientation="portrait" r:id="rId21"/>
      <headerFooter alignWithMargins="0">
        <oddFooter>&amp;R&amp;"Book Antiqua,Bold"&amp;10Letter of Discount  / Page &amp;P of &amp;N</oddFooter>
      </headerFooter>
    </customSheetView>
    <customSheetView guid="{8020169D-1904-4071-9010-34C6BAD35472}" showPageBreaks="1" showGridLines="0" zeroValues="0" printArea="1" hiddenRows="1" hiddenColumns="1" view="pageBreakPreview" topLeftCell="A4">
      <selection activeCell="G15" sqref="G15"/>
      <pageMargins left="0.72" right="0.49" top="0.62" bottom="0.52" header="0.32" footer="0.27"/>
      <pageSetup scale="77" orientation="portrait" r:id="rId22"/>
      <headerFooter alignWithMargins="0">
        <oddFooter>&amp;R&amp;"Book Antiqua,Bold"&amp;10Letter of Discount  / Page &amp;P of &amp;N</oddFooter>
      </headerFooter>
    </customSheetView>
    <customSheetView guid="{EFF9997F-F423-457E-8339-C5D06689EC0D}" showPageBreaks="1" showGridLines="0" zeroValues="0" printArea="1" hiddenRows="1" hiddenColumns="1" view="pageBreakPreview" topLeftCell="A35">
      <selection activeCell="B33" sqref="B33:G33"/>
      <pageMargins left="0.72" right="0.49" top="0.62" bottom="0.52" header="0.32" footer="0.27"/>
      <pageSetup scale="77" orientation="portrait" r:id="rId23"/>
      <headerFooter alignWithMargins="0">
        <oddFooter>&amp;R&amp;"Book Antiqua,Bold"&amp;10Letter of Discount  / Page &amp;P of &amp;N</oddFooter>
      </headerFooter>
    </customSheetView>
    <customSheetView guid="{D39E83F3-4061-47C5-8153-10B7C21D208A}" showPageBreaks="1" showGridLines="0" zeroValues="0" printArea="1" hiddenRows="1" hiddenColumns="1" view="pageBreakPreview" topLeftCell="A35">
      <selection activeCell="B33" sqref="B33:G33"/>
      <pageMargins left="0.72" right="0.49" top="0.62" bottom="0.52" header="0.32" footer="0.27"/>
      <pageSetup scale="77" orientation="portrait" r:id="rId24"/>
      <headerFooter alignWithMargins="0">
        <oddFooter>&amp;R&amp;"Book Antiqua,Bold"&amp;10Letter of Discount  / Page &amp;P of &amp;N</oddFooter>
      </headerFooter>
    </customSheetView>
    <customSheetView guid="{D963BE1A-1920-4E18-8F54-07F354CCE224}" showPageBreaks="1" showGridLines="0" zeroValues="0" printArea="1" hiddenRows="1" hiddenColumns="1" view="pageBreakPreview">
      <selection activeCell="G24" sqref="G24"/>
      <pageMargins left="0.72" right="0.49" top="0.62" bottom="0.52" header="0.32" footer="0.27"/>
      <pageSetup scale="77" orientation="portrait" r:id="rId25"/>
      <headerFooter alignWithMargins="0">
        <oddFooter>&amp;R&amp;"Book Antiqua,Bold"&amp;10Letter of Discount  / Page &amp;P of &amp;N</oddFooter>
      </headerFooter>
    </customSheetView>
    <customSheetView guid="{D545044E-B7FF-408B-A291-2187C526EC3D}" showPageBreaks="1" showGridLines="0" zeroValues="0" printArea="1" hiddenRows="1" hiddenColumns="1" view="pageBreakPreview">
      <selection activeCell="G24" sqref="G24:G26"/>
      <pageMargins left="0.72" right="0.49" top="0.62" bottom="0.52" header="0.32" footer="0.27"/>
      <pageSetup scale="77" orientation="portrait" r:id="rId26"/>
      <headerFooter alignWithMargins="0">
        <oddFooter>&amp;R&amp;"Book Antiqua,Bold"&amp;10Letter of Discount  / Page &amp;P of &amp;N</oddFooter>
      </headerFooter>
    </customSheetView>
    <customSheetView guid="{883F4F4D-A630-4132-B676-8201FF751979}" showPageBreaks="1" showGridLines="0" zeroValues="0" printArea="1" hiddenRows="1" hiddenColumns="1" view="pageBreakPreview" topLeftCell="A13">
      <selection activeCell="G15" sqref="G15"/>
      <pageMargins left="0.72" right="0.49" top="0.62" bottom="0.52" header="0.32" footer="0.27"/>
      <pageSetup scale="67" orientation="portrait" r:id="rId27"/>
      <headerFooter alignWithMargins="0">
        <oddFooter>&amp;R&amp;"Book Antiqua,Bold"&amp;10Letter of Discount  / Page &amp;P of &amp;N</oddFooter>
      </headerFooter>
    </customSheetView>
    <customSheetView guid="{FA8C7114-2E15-4727-B4B0-927BCE12D1A6}" showPageBreaks="1" showGridLines="0" zeroValues="0" printArea="1" hiddenRows="1" hiddenColumns="1" view="pageBreakPreview" topLeftCell="A13">
      <selection activeCell="G15" sqref="G15"/>
      <pageMargins left="0.72" right="0.49" top="0.62" bottom="0.52" header="0.32" footer="0.27"/>
      <pageSetup scale="67" orientation="portrait" r:id="rId28"/>
      <headerFooter alignWithMargins="0">
        <oddFooter>&amp;R&amp;"Book Antiqua,Bold"&amp;10Letter of Discount  / Page &amp;P of &amp;N</oddFooter>
      </headerFooter>
    </customSheetView>
    <customSheetView guid="{483DCDBB-D1CA-4B11-85F4-FA65A96DCE29}" showPageBreaks="1" showGridLines="0" zeroValues="0" printArea="1" hiddenRows="1" hiddenColumns="1" view="pageBreakPreview" topLeftCell="A13">
      <selection activeCell="G15" sqref="G15"/>
      <pageMargins left="0.72" right="0.49" top="0.62" bottom="0.52" header="0.32" footer="0.27"/>
      <pageSetup scale="67" orientation="portrait" r:id="rId29"/>
      <headerFooter alignWithMargins="0">
        <oddFooter>&amp;R&amp;"Book Antiqua,Bold"&amp;10Letter of Discount  / Page &amp;P of &amp;N</oddFooter>
      </headerFooter>
    </customSheetView>
    <customSheetView guid="{97EFF801-2C6F-4063-9981-A39996328FAC}" showPageBreaks="1" showGridLines="0" zeroValues="0" printArea="1" hiddenRows="1" hiddenColumns="1" view="pageBreakPreview" topLeftCell="A13">
      <selection activeCell="G15" sqref="G15"/>
      <pageMargins left="0.72" right="0.49" top="0.62" bottom="0.52" header="0.32" footer="0.27"/>
      <pageSetup scale="67" orientation="portrait" r:id="rId30"/>
      <headerFooter alignWithMargins="0">
        <oddFooter>&amp;R&amp;"Book Antiqua,Bold"&amp;10Letter of Discount  / Page &amp;P of &amp;N</oddFooter>
      </headerFooter>
    </customSheetView>
    <customSheetView guid="{585A669F-29FF-4D0D-B50C-5C677FB93FEB}" showPageBreaks="1" showGridLines="0" zeroValues="0" printArea="1" hiddenRows="1" hiddenColumns="1" view="pageBreakPreview" topLeftCell="A8">
      <selection activeCell="G26" sqref="G26"/>
      <pageMargins left="0.72" right="0.49" top="0.62" bottom="0.52" header="0.32" footer="0.27"/>
      <pageSetup scale="67" orientation="portrait" r:id="rId31"/>
      <headerFooter alignWithMargins="0">
        <oddFooter>&amp;R&amp;"Book Antiqua,Bold"&amp;10Letter of Discount  / Page &amp;P of &amp;N</oddFooter>
      </headerFooter>
    </customSheetView>
    <customSheetView guid="{804C0530-632A-4E06-A9A2-093B6503F55F}" showPageBreaks="1" showGridLines="0" zeroValues="0" printArea="1" hiddenRows="1" hiddenColumns="1" view="pageBreakPreview" topLeftCell="A2">
      <selection activeCell="G26" sqref="G26"/>
      <pageMargins left="0.72" right="0.49" top="0.62" bottom="0.52" header="0.32" footer="0.27"/>
      <pageSetup scale="67" orientation="portrait" r:id="rId32"/>
      <headerFooter alignWithMargins="0">
        <oddFooter>&amp;R&amp;"Book Antiqua,Bold"&amp;10Letter of Discount  / Page &amp;P of &amp;N</oddFooter>
      </headerFooter>
    </customSheetView>
    <customSheetView guid="{5C772B04-11E1-4A74-9F43-9A74EF38E5E2}" showPageBreaks="1" showGridLines="0" zeroValues="0" printArea="1" hiddenRows="1" hiddenColumns="1" view="pageBreakPreview" topLeftCell="A23">
      <selection activeCell="G26" sqref="G26"/>
      <pageMargins left="0.72" right="0.49" top="0.62" bottom="0.52" header="0.32" footer="0.27"/>
      <pageSetup scale="67" orientation="portrait" r:id="rId33"/>
      <headerFooter alignWithMargins="0">
        <oddFooter>&amp;R&amp;"Book Antiqua,Bold"&amp;10Letter of Discount  / Page &amp;P of &amp;N</oddFooter>
      </headerFooter>
    </customSheetView>
    <customSheetView guid="{65BDA0F1-6D38-4874-87A2-19D645CD5B6D}" showPageBreaks="1" showGridLines="0" zeroValues="0" printArea="1" hiddenRows="1" hiddenColumns="1" view="pageBreakPreview" topLeftCell="A20">
      <selection activeCell="G21" sqref="G21"/>
      <pageMargins left="0.72" right="0.49" top="0.62" bottom="0.52" header="0.32" footer="0.27"/>
      <pageSetup scale="67" orientation="portrait" r:id="rId34"/>
      <headerFooter alignWithMargins="0">
        <oddFooter>&amp;R&amp;"Book Antiqua,Bold"&amp;10Letter of Discount  / Page &amp;P of &amp;N</oddFooter>
      </headerFooter>
    </customSheetView>
  </customSheetViews>
  <mergeCells count="17">
    <mergeCell ref="F38:G38"/>
    <mergeCell ref="C15:F15"/>
    <mergeCell ref="C16:F16"/>
    <mergeCell ref="C17:F17"/>
    <mergeCell ref="C21:F21"/>
    <mergeCell ref="B30:G30"/>
    <mergeCell ref="C26:F26"/>
    <mergeCell ref="F37:G37"/>
    <mergeCell ref="B27:G27"/>
    <mergeCell ref="C28:G28"/>
    <mergeCell ref="B29:G29"/>
    <mergeCell ref="C25:F25"/>
    <mergeCell ref="A1:G1"/>
    <mergeCell ref="C12:G12"/>
    <mergeCell ref="A14:G14"/>
    <mergeCell ref="A4:G4"/>
    <mergeCell ref="J14:M14"/>
  </mergeCells>
  <phoneticPr fontId="3" type="noConversion"/>
  <dataValidations count="2">
    <dataValidation operator="greaterThanOrEqual" allowBlank="1" showInputMessage="1" showErrorMessage="1" error="Enter numeric figures only." sqref="G18:G20"/>
    <dataValidation type="decimal" allowBlank="1" showInputMessage="1" showErrorMessage="1" error="Enter in percent only." sqref="G22:G26">
      <formula1>0</formula1>
      <formula2>1</formula2>
    </dataValidation>
  </dataValidations>
  <pageMargins left="0.72" right="0.49" top="0.62" bottom="0.52" header="0.32" footer="0.27"/>
  <pageSetup scale="67" orientation="portrait" r:id="rId35"/>
  <headerFooter alignWithMargins="0">
    <oddFooter>&amp;R&amp;"Book Antiqua,Bold"&amp;10Letter of Discount  / Page &amp;P of &amp;N</oddFooter>
  </headerFooter>
  <drawing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35"/>
  </sheetPr>
  <dimension ref="A1:F21"/>
  <sheetViews>
    <sheetView showGridLines="0" view="pageBreakPreview" zoomScaleNormal="100" zoomScaleSheetLayoutView="100" workbookViewId="0">
      <selection activeCell="C6" sqref="C6"/>
    </sheetView>
  </sheetViews>
  <sheetFormatPr defaultColWidth="9" defaultRowHeight="16.5"/>
  <cols>
    <col min="1" max="1" width="9" style="298"/>
    <col min="2" max="2" width="26.875" style="88" customWidth="1"/>
    <col min="3" max="3" width="22.875" style="88" customWidth="1"/>
    <col min="4" max="5" width="15.625" style="88" customWidth="1"/>
    <col min="6" max="16384" width="9" style="70"/>
  </cols>
  <sheetData>
    <row r="1" spans="1:6">
      <c r="A1" s="287"/>
      <c r="B1" s="288"/>
      <c r="C1" s="288"/>
      <c r="D1" s="288"/>
      <c r="E1" s="288"/>
    </row>
    <row r="2" spans="1:6" ht="21.95" customHeight="1">
      <c r="A2" s="682" t="s">
        <v>274</v>
      </c>
      <c r="B2" s="682"/>
      <c r="C2" s="682"/>
      <c r="D2" s="682"/>
      <c r="E2" s="70"/>
    </row>
    <row r="3" spans="1:6">
      <c r="A3" s="287"/>
      <c r="B3" s="288"/>
      <c r="C3" s="288"/>
      <c r="D3" s="288"/>
      <c r="E3" s="288"/>
    </row>
    <row r="4" spans="1:6" ht="30">
      <c r="A4" s="92" t="s">
        <v>275</v>
      </c>
      <c r="B4" s="289" t="s">
        <v>276</v>
      </c>
      <c r="C4" s="92" t="s">
        <v>277</v>
      </c>
      <c r="D4" s="92" t="s">
        <v>278</v>
      </c>
      <c r="E4" s="92" t="s">
        <v>279</v>
      </c>
    </row>
    <row r="5" spans="1:6" ht="18" customHeight="1">
      <c r="A5" s="290" t="s">
        <v>280</v>
      </c>
      <c r="B5" s="290" t="s">
        <v>281</v>
      </c>
      <c r="C5" s="290" t="s">
        <v>282</v>
      </c>
      <c r="D5" s="290" t="s">
        <v>283</v>
      </c>
      <c r="E5" s="290" t="s">
        <v>284</v>
      </c>
    </row>
    <row r="6" spans="1:6" ht="45" customHeight="1">
      <c r="A6" s="291">
        <v>1</v>
      </c>
      <c r="B6" s="292"/>
      <c r="C6" s="293"/>
      <c r="D6" s="294"/>
      <c r="E6" s="295">
        <f t="shared" ref="E6:E15" si="0">C6*D6</f>
        <v>0</v>
      </c>
    </row>
    <row r="7" spans="1:6" ht="45" customHeight="1">
      <c r="A7" s="291">
        <v>2</v>
      </c>
      <c r="B7" s="292"/>
      <c r="C7" s="293"/>
      <c r="D7" s="294"/>
      <c r="E7" s="295">
        <f t="shared" si="0"/>
        <v>0</v>
      </c>
    </row>
    <row r="8" spans="1:6" ht="45" customHeight="1">
      <c r="A8" s="291">
        <v>3</v>
      </c>
      <c r="B8" s="292"/>
      <c r="C8" s="293"/>
      <c r="D8" s="294"/>
      <c r="E8" s="295">
        <f t="shared" si="0"/>
        <v>0</v>
      </c>
    </row>
    <row r="9" spans="1:6" ht="45" customHeight="1">
      <c r="A9" s="291">
        <v>4</v>
      </c>
      <c r="B9" s="292"/>
      <c r="C9" s="293"/>
      <c r="D9" s="294"/>
      <c r="E9" s="295">
        <f t="shared" si="0"/>
        <v>0</v>
      </c>
    </row>
    <row r="10" spans="1:6" ht="45" customHeight="1">
      <c r="A10" s="291">
        <v>5</v>
      </c>
      <c r="B10" s="292"/>
      <c r="C10" s="293"/>
      <c r="D10" s="294"/>
      <c r="E10" s="295">
        <f t="shared" si="0"/>
        <v>0</v>
      </c>
    </row>
    <row r="11" spans="1:6" ht="45" customHeight="1">
      <c r="A11" s="291">
        <v>6</v>
      </c>
      <c r="B11" s="292"/>
      <c r="C11" s="293"/>
      <c r="D11" s="294"/>
      <c r="E11" s="295">
        <f t="shared" si="0"/>
        <v>0</v>
      </c>
    </row>
    <row r="12" spans="1:6" ht="45" customHeight="1">
      <c r="A12" s="291">
        <v>7</v>
      </c>
      <c r="B12" s="292"/>
      <c r="C12" s="293"/>
      <c r="D12" s="294"/>
      <c r="E12" s="295">
        <f t="shared" si="0"/>
        <v>0</v>
      </c>
    </row>
    <row r="13" spans="1:6" ht="45" customHeight="1">
      <c r="A13" s="291">
        <v>8</v>
      </c>
      <c r="B13" s="292"/>
      <c r="C13" s="293"/>
      <c r="D13" s="294"/>
      <c r="E13" s="295">
        <f t="shared" si="0"/>
        <v>0</v>
      </c>
    </row>
    <row r="14" spans="1:6" ht="45" customHeight="1">
      <c r="A14" s="291">
        <v>9</v>
      </c>
      <c r="B14" s="292"/>
      <c r="C14" s="293"/>
      <c r="D14" s="294"/>
      <c r="E14" s="295">
        <f t="shared" si="0"/>
        <v>0</v>
      </c>
    </row>
    <row r="15" spans="1:6" ht="45" customHeight="1">
      <c r="A15" s="291">
        <v>10</v>
      </c>
      <c r="B15" s="292"/>
      <c r="C15" s="293"/>
      <c r="D15" s="294"/>
      <c r="E15" s="295">
        <f t="shared" si="0"/>
        <v>0</v>
      </c>
    </row>
    <row r="16" spans="1:6" ht="45" customHeight="1">
      <c r="A16" s="219"/>
      <c r="B16" s="296" t="s">
        <v>285</v>
      </c>
      <c r="C16" s="296"/>
      <c r="D16" s="296"/>
      <c r="E16" s="296">
        <f>SUM(E6:E15)</f>
        <v>0</v>
      </c>
      <c r="F16" s="297"/>
    </row>
    <row r="17" ht="30" customHeight="1"/>
    <row r="18" ht="30" customHeight="1"/>
    <row r="19" ht="30" customHeight="1"/>
    <row r="20" ht="30" customHeight="1"/>
    <row r="21" ht="30" customHeight="1"/>
  </sheetData>
  <customSheetViews>
    <customSheetView guid="{22581B22-4535-40E8-AE84-3A56DECE0C04}" showPageBreaks="1" showGridLines="0" printArea="1" state="hidden" view="pageBreakPreview">
      <selection activeCell="C6" sqref="C6"/>
      <pageMargins left="0.75" right="0.75" top="0.65" bottom="1" header="0.5" footer="0.5"/>
      <pageSetup orientation="portrait" r:id="rId1"/>
      <headerFooter alignWithMargins="0"/>
    </customSheetView>
    <customSheetView guid="{01BD8524-9381-4704-9D50-6C848948AE22}" showPageBreaks="1" showGridLines="0" printArea="1" state="hidden" view="pageBreakPreview">
      <selection activeCell="C6" sqref="C6"/>
      <pageMargins left="0.75" right="0.75" top="0.65" bottom="1" header="0.5" footer="0.5"/>
      <pageSetup orientation="portrait" r:id="rId2"/>
      <headerFooter alignWithMargins="0"/>
    </customSheetView>
    <customSheetView guid="{87981F99-33D2-48F3-9138-10E7D5F1DFD3}" showPageBreaks="1" showGridLines="0" printArea="1" state="hidden" view="pageBreakPreview">
      <selection activeCell="C6" sqref="C6"/>
      <pageMargins left="0.75" right="0.75" top="0.65" bottom="1" header="0.5" footer="0.5"/>
      <pageSetup orientation="portrait" r:id="rId3"/>
      <headerFooter alignWithMargins="0"/>
    </customSheetView>
    <customSheetView guid="{2BA1F3A4-7362-4C75-9E02-FB6308B23F40}" showPageBreaks="1" showGridLines="0" printArea="1" state="hidden" view="pageBreakPreview">
      <selection activeCell="C6" sqref="C6"/>
      <pageMargins left="0.75" right="0.75" top="0.65" bottom="1" header="0.5" footer="0.5"/>
      <pageSetup orientation="portrait" r:id="rId4"/>
      <headerFooter alignWithMargins="0"/>
    </customSheetView>
    <customSheetView guid="{88CDEBAE-8E08-4224-B529-C4120559940A}" showPageBreaks="1" showGridLines="0" printArea="1" state="hidden" view="pageBreakPreview">
      <selection activeCell="C6" sqref="C6"/>
      <pageMargins left="0.75" right="0.75" top="0.65" bottom="1" header="0.5" footer="0.5"/>
      <pageSetup orientation="portrait" r:id="rId5"/>
      <headerFooter alignWithMargins="0"/>
    </customSheetView>
    <customSheetView guid="{A8D67B77-0FCD-43C6-B55F-10F11F3996C9}" showPageBreaks="1" showGridLines="0" printArea="1" state="hidden" view="pageBreakPreview">
      <selection activeCell="C6" sqref="C6"/>
      <pageMargins left="0.75" right="0.75" top="0.65" bottom="1" header="0.5" footer="0.5"/>
      <pageSetup orientation="portrait" r:id="rId6"/>
      <headerFooter alignWithMargins="0"/>
    </customSheetView>
    <customSheetView guid="{2B22B4D9-734E-466D-B6F8-DF61D532EF69}" showPageBreaks="1" showGridLines="0" printArea="1" state="hidden" view="pageBreakPreview">
      <selection activeCell="C6" sqref="C6"/>
      <pageMargins left="0.75" right="0.75" top="0.65" bottom="1" header="0.5" footer="0.5"/>
      <pageSetup orientation="portrait" r:id="rId7"/>
      <headerFooter alignWithMargins="0"/>
    </customSheetView>
    <customSheetView guid="{7781E931-9022-448B-8CEA-16A952A0B08B}" showPageBreaks="1" showGridLines="0" printArea="1" view="pageBreakPreview">
      <selection activeCell="B6" sqref="B6"/>
      <pageMargins left="0.75" right="0.75" top="0.65" bottom="1" header="0.5" footer="0.5"/>
      <pageSetup orientation="portrait" r:id="rId8"/>
      <headerFooter alignWithMargins="0"/>
    </customSheetView>
    <customSheetView guid="{FE49A1A8-589E-4C61-B5F2-2DC8472D06ED}" showPageBreaks="1" showGridLines="0" printArea="1" view="pageBreakPreview" topLeftCell="A25">
      <selection activeCell="B6" sqref="B6"/>
      <pageMargins left="0.75" right="0.75" top="0.65" bottom="1" header="0.5" footer="0.5"/>
      <pageSetup orientation="portrait" r:id="rId9"/>
      <headerFooter alignWithMargins="0"/>
    </customSheetView>
    <customSheetView guid="{EF525F2E-18DE-47FD-A864-6F2A2CA91061}">
      <selection activeCell="B6" sqref="B6"/>
      <pageMargins left="0.75" right="0.75" top="0.65" bottom="1" header="0.5" footer="0.5"/>
      <pageSetup orientation="portrait" r:id="rId10"/>
      <headerFooter alignWithMargins="0"/>
    </customSheetView>
    <customSheetView guid="{9C0E3A54-A1E4-4406-967B-FE168F751196}" topLeftCell="A4">
      <selection activeCell="B6" sqref="B6"/>
      <pageMargins left="0.75" right="0.75" top="0.65" bottom="1" header="0.5" footer="0.5"/>
      <pageSetup orientation="portrait" r:id="rId11"/>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r:id="rId12"/>
      <headerFooter alignWithMargins="0"/>
    </customSheetView>
    <customSheetView guid="{B0EE7D76-5806-4718-BDAD-3A3EA691E5E4}" scale="70">
      <selection activeCell="C6" sqref="C6:D6"/>
      <pageMargins left="0.75" right="0.75" top="0.65" bottom="1" header="0.5" footer="0.5"/>
      <pageSetup orientation="portrait" r:id="rId13"/>
      <headerFooter alignWithMargins="0"/>
    </customSheetView>
    <customSheetView guid="{696D9240-6693-44E8-B9A4-2BFADD101EE2}" scale="70">
      <selection activeCell="C6" sqref="C6:D6"/>
      <pageMargins left="0.75" right="0.75" top="0.65" bottom="1" header="0.5" footer="0.5"/>
      <pageSetup orientation="portrait" r:id="rId14"/>
      <headerFooter alignWithMargins="0"/>
    </customSheetView>
    <customSheetView guid="{58D82F59-8CF6-455F-B9F4-081499FDF243}" scale="70">
      <selection activeCell="C6" sqref="C6:D6"/>
      <pageMargins left="0.75" right="0.75" top="0.65" bottom="1" header="0.5" footer="0.5"/>
      <pageSetup orientation="portrait" r:id="rId15"/>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r:id="rId16"/>
      <headerFooter alignWithMargins="0"/>
    </customSheetView>
    <customSheetView guid="{C39F923C-6CD3-45D8-86F8-6C4D806DDD7E}" showPageBreaks="1" printArea="1" view="pageBreakPreview">
      <selection activeCell="F45" sqref="F45"/>
      <pageMargins left="0.75" right="0.75" top="0.65" bottom="1" header="0.5" footer="0.5"/>
      <pageSetup orientation="portrait" r:id="rId17"/>
      <headerFooter alignWithMargins="0"/>
    </customSheetView>
    <customSheetView guid="{9CA44E70-650F-49CD-967F-298619682CA2}" topLeftCell="A4">
      <selection activeCell="B6" sqref="B6"/>
      <pageMargins left="0.75" right="0.75" top="0.65" bottom="1" header="0.5" footer="0.5"/>
      <pageSetup orientation="portrait" r:id="rId18"/>
      <headerFooter alignWithMargins="0"/>
    </customSheetView>
    <customSheetView guid="{42E48991-4351-4471-8AF6-A35D24AE57E4}" showPageBreaks="1" showGridLines="0" printArea="1" view="pageBreakPreview">
      <selection activeCell="B6" sqref="B6"/>
      <pageMargins left="0.75" right="0.75" top="0.65" bottom="1" header="0.5" footer="0.5"/>
      <pageSetup orientation="portrait" r:id="rId19"/>
      <headerFooter alignWithMargins="0"/>
    </customSheetView>
    <customSheetView guid="{5A07DBA2-29FE-46EA-8A64-6BF1FB7295C8}" showPageBreaks="1" showGridLines="0" printArea="1" view="pageBreakPreview" showRuler="0">
      <selection activeCell="D6" sqref="D6"/>
      <pageMargins left="0.75" right="0.75" top="0.65" bottom="1" header="0.5" footer="0.5"/>
      <pageSetup orientation="portrait" r:id="rId20"/>
      <headerFooter alignWithMargins="0"/>
    </customSheetView>
    <customSheetView guid="{BE00177C-666B-4CCB-B6AF-EE8409A04F15}" showPageBreaks="1" showGridLines="0" printArea="1" view="pageBreakPreview">
      <selection activeCell="C6" sqref="C6"/>
      <pageMargins left="0.75" right="0.75" top="0.65" bottom="1" header="0.5" footer="0.5"/>
      <pageSetup orientation="portrait" r:id="rId21"/>
      <headerFooter alignWithMargins="0"/>
    </customSheetView>
    <customSheetView guid="{8020169D-1904-4071-9010-34C6BAD35472}" showPageBreaks="1" showGridLines="0" printArea="1" view="pageBreakPreview">
      <selection activeCell="C6" sqref="C6"/>
      <pageMargins left="0.75" right="0.75" top="0.65" bottom="1" header="0.5" footer="0.5"/>
      <pageSetup orientation="portrait" r:id="rId22"/>
      <headerFooter alignWithMargins="0"/>
    </customSheetView>
    <customSheetView guid="{EFF9997F-F423-457E-8339-C5D06689EC0D}" showPageBreaks="1" showGridLines="0" printArea="1" view="pageBreakPreview">
      <selection activeCell="C6" sqref="C6"/>
      <pageMargins left="0.75" right="0.75" top="0.65" bottom="1" header="0.5" footer="0.5"/>
      <pageSetup orientation="portrait" r:id="rId23"/>
      <headerFooter alignWithMargins="0"/>
    </customSheetView>
    <customSheetView guid="{D39E83F3-4061-47C5-8153-10B7C21D208A}" showPageBreaks="1" showGridLines="0" printArea="1" view="pageBreakPreview">
      <selection activeCell="C6" sqref="C6"/>
      <pageMargins left="0.75" right="0.75" top="0.65" bottom="1" header="0.5" footer="0.5"/>
      <pageSetup orientation="portrait" r:id="rId24"/>
      <headerFooter alignWithMargins="0"/>
    </customSheetView>
    <customSheetView guid="{D963BE1A-1920-4E18-8F54-07F354CCE224}" showPageBreaks="1" showGridLines="0" printArea="1" view="pageBreakPreview">
      <selection activeCell="C6" sqref="C6"/>
      <pageMargins left="0.75" right="0.75" top="0.65" bottom="1" header="0.5" footer="0.5"/>
      <pageSetup orientation="portrait" r:id="rId25"/>
      <headerFooter alignWithMargins="0"/>
    </customSheetView>
    <customSheetView guid="{D545044E-B7FF-408B-A291-2187C526EC3D}" showPageBreaks="1" showGridLines="0" printArea="1" state="hidden" view="pageBreakPreview">
      <selection activeCell="C6" sqref="C6"/>
      <pageMargins left="0.75" right="0.75" top="0.65" bottom="1" header="0.5" footer="0.5"/>
      <pageSetup orientation="portrait" r:id="rId26"/>
      <headerFooter alignWithMargins="0"/>
    </customSheetView>
    <customSheetView guid="{883F4F4D-A630-4132-B676-8201FF751979}" showPageBreaks="1" showGridLines="0" printArea="1" state="hidden" view="pageBreakPreview">
      <selection activeCell="C6" sqref="C6"/>
      <pageMargins left="0.75" right="0.75" top="0.65" bottom="1" header="0.5" footer="0.5"/>
      <pageSetup orientation="portrait" r:id="rId27"/>
      <headerFooter alignWithMargins="0"/>
    </customSheetView>
    <customSheetView guid="{FA8C7114-2E15-4727-B4B0-927BCE12D1A6}" showPageBreaks="1" showGridLines="0" printArea="1" state="hidden" view="pageBreakPreview">
      <selection activeCell="C6" sqref="C6"/>
      <pageMargins left="0.75" right="0.75" top="0.65" bottom="1" header="0.5" footer="0.5"/>
      <pageSetup orientation="portrait" r:id="rId28"/>
      <headerFooter alignWithMargins="0"/>
    </customSheetView>
    <customSheetView guid="{483DCDBB-D1CA-4B11-85F4-FA65A96DCE29}" showPageBreaks="1" showGridLines="0" printArea="1" state="hidden" view="pageBreakPreview">
      <selection activeCell="C6" sqref="C6"/>
      <pageMargins left="0.75" right="0.75" top="0.65" bottom="1" header="0.5" footer="0.5"/>
      <pageSetup orientation="portrait" r:id="rId29"/>
      <headerFooter alignWithMargins="0"/>
    </customSheetView>
    <customSheetView guid="{97EFF801-2C6F-4063-9981-A39996328FAC}" showPageBreaks="1" showGridLines="0" printArea="1" state="hidden" view="pageBreakPreview">
      <selection activeCell="C6" sqref="C6"/>
      <pageMargins left="0.75" right="0.75" top="0.65" bottom="1" header="0.5" footer="0.5"/>
      <pageSetup orientation="portrait" r:id="rId30"/>
      <headerFooter alignWithMargins="0"/>
    </customSheetView>
    <customSheetView guid="{585A669F-29FF-4D0D-B50C-5C677FB93FEB}" showPageBreaks="1" showGridLines="0" printArea="1" state="hidden" view="pageBreakPreview">
      <selection activeCell="C6" sqref="C6"/>
      <pageMargins left="0.75" right="0.75" top="0.65" bottom="1" header="0.5" footer="0.5"/>
      <pageSetup orientation="portrait" r:id="rId31"/>
      <headerFooter alignWithMargins="0"/>
    </customSheetView>
    <customSheetView guid="{804C0530-632A-4E06-A9A2-093B6503F55F}" showPageBreaks="1" showGridLines="0" printArea="1" state="hidden" view="pageBreakPreview">
      <selection activeCell="C6" sqref="C6"/>
      <pageMargins left="0.75" right="0.75" top="0.65" bottom="1" header="0.5" footer="0.5"/>
      <pageSetup orientation="portrait" r:id="rId32"/>
      <headerFooter alignWithMargins="0"/>
    </customSheetView>
    <customSheetView guid="{5C772B04-11E1-4A74-9F43-9A74EF38E5E2}" showPageBreaks="1" showGridLines="0" printArea="1" state="hidden" view="pageBreakPreview">
      <selection activeCell="C6" sqref="C6"/>
      <pageMargins left="0.75" right="0.75" top="0.65" bottom="1" header="0.5" footer="0.5"/>
      <pageSetup orientation="portrait" r:id="rId33"/>
      <headerFooter alignWithMargins="0"/>
    </customSheetView>
    <customSheetView guid="{65BDA0F1-6D38-4874-87A2-19D645CD5B6D}" showPageBreaks="1" showGridLines="0" printArea="1" state="hidden" view="pageBreakPreview">
      <selection activeCell="C6" sqref="C6"/>
      <pageMargins left="0.75" right="0.75" top="0.65" bottom="1" header="0.5" footer="0.5"/>
      <pageSetup orientation="portrait" r:id="rId34"/>
      <headerFooter alignWithMargins="0"/>
    </customSheetView>
  </customSheetViews>
  <mergeCells count="1">
    <mergeCell ref="A2:D2"/>
  </mergeCells>
  <phoneticPr fontId="29" type="noConversion"/>
  <pageMargins left="0.75" right="0.75" top="0.65" bottom="1" header="0.5" footer="0.5"/>
  <pageSetup orientation="portrait" r:id="rId35"/>
  <headerFooter alignWithMargins="0"/>
  <drawing r:id="rId3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F21"/>
  <sheetViews>
    <sheetView showGridLines="0" view="pageBreakPreview" zoomScale="80" zoomScaleNormal="100" zoomScaleSheetLayoutView="80" workbookViewId="0">
      <selection activeCell="C6" sqref="C6"/>
    </sheetView>
  </sheetViews>
  <sheetFormatPr defaultColWidth="9" defaultRowHeight="16.5"/>
  <cols>
    <col min="1" max="1" width="9" style="298"/>
    <col min="2" max="2" width="26.875" style="88" customWidth="1"/>
    <col min="3" max="3" width="22.875" style="88" customWidth="1"/>
    <col min="4" max="5" width="15.625" style="88" customWidth="1"/>
    <col min="6" max="16384" width="9" style="70"/>
  </cols>
  <sheetData>
    <row r="1" spans="1:6">
      <c r="A1" s="287"/>
      <c r="B1" s="288"/>
      <c r="C1" s="288"/>
      <c r="D1" s="288"/>
      <c r="E1" s="288"/>
    </row>
    <row r="2" spans="1:6" ht="21.95" customHeight="1">
      <c r="A2" s="682" t="s">
        <v>286</v>
      </c>
      <c r="B2" s="682"/>
      <c r="C2" s="682"/>
      <c r="D2" s="683"/>
      <c r="E2"/>
    </row>
    <row r="3" spans="1:6">
      <c r="A3" s="287"/>
      <c r="B3" s="288"/>
      <c r="C3" s="288"/>
      <c r="D3" s="288"/>
      <c r="E3" s="288"/>
    </row>
    <row r="4" spans="1:6" ht="30">
      <c r="A4" s="92" t="s">
        <v>275</v>
      </c>
      <c r="B4" s="289" t="s">
        <v>276</v>
      </c>
      <c r="C4" s="92" t="s">
        <v>287</v>
      </c>
      <c r="D4" s="92" t="s">
        <v>288</v>
      </c>
      <c r="E4" s="92" t="s">
        <v>249</v>
      </c>
    </row>
    <row r="5" spans="1:6" ht="18" customHeight="1">
      <c r="A5" s="290" t="s">
        <v>280</v>
      </c>
      <c r="B5" s="290" t="s">
        <v>281</v>
      </c>
      <c r="C5" s="290" t="s">
        <v>282</v>
      </c>
      <c r="D5" s="290" t="s">
        <v>283</v>
      </c>
      <c r="E5" s="290" t="s">
        <v>284</v>
      </c>
    </row>
    <row r="6" spans="1:6" ht="45" customHeight="1">
      <c r="A6" s="291">
        <v>1</v>
      </c>
      <c r="B6" s="292"/>
      <c r="C6" s="293"/>
      <c r="D6" s="294"/>
      <c r="E6" s="295">
        <f>C6*D6</f>
        <v>0</v>
      </c>
    </row>
    <row r="7" spans="1:6" ht="45" customHeight="1">
      <c r="A7" s="291">
        <v>2</v>
      </c>
      <c r="B7" s="292"/>
      <c r="C7" s="293"/>
      <c r="D7" s="294"/>
      <c r="E7" s="295">
        <f t="shared" ref="E7:E15" si="0">C7*D7</f>
        <v>0</v>
      </c>
    </row>
    <row r="8" spans="1:6" ht="45" customHeight="1">
      <c r="A8" s="291">
        <v>3</v>
      </c>
      <c r="B8" s="292"/>
      <c r="C8" s="293"/>
      <c r="D8" s="294"/>
      <c r="E8" s="295">
        <f t="shared" si="0"/>
        <v>0</v>
      </c>
    </row>
    <row r="9" spans="1:6" ht="45" customHeight="1">
      <c r="A9" s="291">
        <v>4</v>
      </c>
      <c r="B9" s="292"/>
      <c r="C9" s="293"/>
      <c r="D9" s="294"/>
      <c r="E9" s="295">
        <f t="shared" si="0"/>
        <v>0</v>
      </c>
    </row>
    <row r="10" spans="1:6" ht="45" customHeight="1">
      <c r="A10" s="291">
        <v>5</v>
      </c>
      <c r="B10" s="292"/>
      <c r="C10" s="293"/>
      <c r="D10" s="294"/>
      <c r="E10" s="295">
        <f t="shared" si="0"/>
        <v>0</v>
      </c>
    </row>
    <row r="11" spans="1:6" ht="45" customHeight="1">
      <c r="A11" s="291">
        <v>6</v>
      </c>
      <c r="B11" s="292"/>
      <c r="C11" s="293"/>
      <c r="D11" s="294"/>
      <c r="E11" s="295">
        <f t="shared" si="0"/>
        <v>0</v>
      </c>
    </row>
    <row r="12" spans="1:6" ht="45" customHeight="1">
      <c r="A12" s="291">
        <v>7</v>
      </c>
      <c r="B12" s="292"/>
      <c r="C12" s="293"/>
      <c r="D12" s="294"/>
      <c r="E12" s="295">
        <f t="shared" si="0"/>
        <v>0</v>
      </c>
    </row>
    <row r="13" spans="1:6" ht="45" customHeight="1">
      <c r="A13" s="291">
        <v>8</v>
      </c>
      <c r="B13" s="292"/>
      <c r="C13" s="293"/>
      <c r="D13" s="294"/>
      <c r="E13" s="295">
        <f t="shared" si="0"/>
        <v>0</v>
      </c>
    </row>
    <row r="14" spans="1:6" ht="45" customHeight="1">
      <c r="A14" s="291">
        <v>9</v>
      </c>
      <c r="B14" s="292"/>
      <c r="C14" s="293"/>
      <c r="D14" s="294"/>
      <c r="E14" s="295">
        <f t="shared" si="0"/>
        <v>0</v>
      </c>
    </row>
    <row r="15" spans="1:6" ht="45" customHeight="1">
      <c r="A15" s="291">
        <v>10</v>
      </c>
      <c r="B15" s="292"/>
      <c r="C15" s="293"/>
      <c r="D15" s="294"/>
      <c r="E15" s="295">
        <f t="shared" si="0"/>
        <v>0</v>
      </c>
    </row>
    <row r="16" spans="1:6" ht="45" customHeight="1">
      <c r="A16" s="219"/>
      <c r="B16" s="296" t="s">
        <v>285</v>
      </c>
      <c r="C16" s="296"/>
      <c r="D16" s="296"/>
      <c r="E16" s="296">
        <f>SUM(E6:E15)</f>
        <v>0</v>
      </c>
      <c r="F16" s="297"/>
    </row>
    <row r="17" ht="30" customHeight="1"/>
    <row r="18" ht="30" customHeight="1"/>
    <row r="19" ht="30" customHeight="1"/>
    <row r="20" ht="30" customHeight="1"/>
    <row r="21" ht="30" customHeight="1"/>
  </sheetData>
  <customSheetViews>
    <customSheetView guid="{22581B22-4535-40E8-AE84-3A56DECE0C04}" scale="80" showPageBreaks="1" showGridLines="0" printArea="1" state="hidden" view="pageBreakPreview">
      <selection activeCell="C6" sqref="C6"/>
      <pageMargins left="0.75" right="0.75" top="0.65" bottom="1" header="0.5" footer="0.5"/>
      <pageSetup orientation="portrait" r:id="rId1"/>
      <headerFooter alignWithMargins="0"/>
    </customSheetView>
    <customSheetView guid="{01BD8524-9381-4704-9D50-6C848948AE22}" scale="80" showPageBreaks="1" showGridLines="0" printArea="1" state="hidden" view="pageBreakPreview">
      <selection activeCell="C6" sqref="C6"/>
      <pageMargins left="0.75" right="0.75" top="0.65" bottom="1" header="0.5" footer="0.5"/>
      <pageSetup orientation="portrait" r:id="rId2"/>
      <headerFooter alignWithMargins="0"/>
    </customSheetView>
    <customSheetView guid="{87981F99-33D2-48F3-9138-10E7D5F1DFD3}" scale="80" showPageBreaks="1" showGridLines="0" printArea="1" state="hidden" view="pageBreakPreview">
      <selection activeCell="C6" sqref="C6"/>
      <pageMargins left="0.75" right="0.75" top="0.65" bottom="1" header="0.5" footer="0.5"/>
      <pageSetup orientation="portrait" r:id="rId3"/>
      <headerFooter alignWithMargins="0"/>
    </customSheetView>
    <customSheetView guid="{2BA1F3A4-7362-4C75-9E02-FB6308B23F40}" scale="80" showPageBreaks="1" showGridLines="0" printArea="1" state="hidden" view="pageBreakPreview">
      <selection activeCell="C6" sqref="C6"/>
      <pageMargins left="0.75" right="0.75" top="0.65" bottom="1" header="0.5" footer="0.5"/>
      <pageSetup orientation="portrait" r:id="rId4"/>
      <headerFooter alignWithMargins="0"/>
    </customSheetView>
    <customSheetView guid="{88CDEBAE-8E08-4224-B529-C4120559940A}" scale="80" showPageBreaks="1" showGridLines="0" printArea="1" state="hidden" view="pageBreakPreview">
      <selection activeCell="C6" sqref="C6"/>
      <pageMargins left="0.75" right="0.75" top="0.65" bottom="1" header="0.5" footer="0.5"/>
      <pageSetup orientation="portrait" r:id="rId5"/>
      <headerFooter alignWithMargins="0"/>
    </customSheetView>
    <customSheetView guid="{A8D67B77-0FCD-43C6-B55F-10F11F3996C9}" scale="80" showPageBreaks="1" showGridLines="0" printArea="1" state="hidden" view="pageBreakPreview">
      <selection activeCell="C6" sqref="C6"/>
      <pageMargins left="0.75" right="0.75" top="0.65" bottom="1" header="0.5" footer="0.5"/>
      <pageSetup orientation="portrait" r:id="rId6"/>
      <headerFooter alignWithMargins="0"/>
    </customSheetView>
    <customSheetView guid="{2B22B4D9-734E-466D-B6F8-DF61D532EF69}" scale="80" showPageBreaks="1" showGridLines="0" printArea="1" state="hidden" view="pageBreakPreview">
      <selection activeCell="C6" sqref="C6"/>
      <pageMargins left="0.75" right="0.75" top="0.65" bottom="1" header="0.5" footer="0.5"/>
      <pageSetup orientation="portrait" r:id="rId7"/>
      <headerFooter alignWithMargins="0"/>
    </customSheetView>
    <customSheetView guid="{7781E931-9022-448B-8CEA-16A952A0B08B}" scale="60" showPageBreaks="1" showGridLines="0" printArea="1" view="pageBreakPreview">
      <selection activeCell="D6" sqref="D6"/>
      <pageMargins left="0.75" right="0.75" top="0.65" bottom="1" header="0.5" footer="0.5"/>
      <pageSetup orientation="portrait" r:id="rId8"/>
      <headerFooter alignWithMargins="0"/>
    </customSheetView>
    <customSheetView guid="{FE49A1A8-589E-4C61-B5F2-2DC8472D06ED}" scale="60" showPageBreaks="1" showGridLines="0" printArea="1" view="pageBreakPreview">
      <selection activeCell="D6" sqref="D6"/>
      <pageMargins left="0.75" right="0.75" top="0.65" bottom="1" header="0.5" footer="0.5"/>
      <pageSetup orientation="portrait" r:id="rId9"/>
      <headerFooter alignWithMargins="0"/>
    </customSheetView>
    <customSheetView guid="{EF525F2E-18DE-47FD-A864-6F2A2CA91061}" topLeftCell="A16">
      <selection activeCell="B6" sqref="B6"/>
      <pageMargins left="0.75" right="0.75" top="0.65" bottom="1" header="0.5" footer="0.5"/>
      <pageSetup orientation="portrait" r:id="rId10"/>
      <headerFooter alignWithMargins="0"/>
    </customSheetView>
    <customSheetView guid="{9C0E3A54-A1E4-4406-967B-FE168F751196}" topLeftCell="A6">
      <selection activeCell="B6" sqref="B6"/>
      <pageMargins left="0.75" right="0.75" top="0.65" bottom="1" header="0.5" footer="0.5"/>
      <pageSetup orientation="portrait" r:id="rId11"/>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r:id="rId12"/>
      <headerFooter alignWithMargins="0"/>
    </customSheetView>
    <customSheetView guid="{B0EE7D76-5806-4718-BDAD-3A3EA691E5E4}" scale="90">
      <selection activeCell="C8" sqref="C8"/>
      <pageMargins left="0.75" right="0.75" top="0.65" bottom="1" header="0.5" footer="0.5"/>
      <pageSetup orientation="portrait" r:id="rId13"/>
      <headerFooter alignWithMargins="0"/>
    </customSheetView>
    <customSheetView guid="{696D9240-6693-44E8-B9A4-2BFADD101EE2}" scale="90">
      <selection activeCell="C8" sqref="C8"/>
      <pageMargins left="0.75" right="0.75" top="0.65" bottom="1" header="0.5" footer="0.5"/>
      <pageSetup orientation="portrait" r:id="rId14"/>
      <headerFooter alignWithMargins="0"/>
    </customSheetView>
    <customSheetView guid="{58D82F59-8CF6-455F-B9F4-081499FDF243}" scale="90">
      <selection activeCell="C8" sqref="C8"/>
      <pageMargins left="0.75" right="0.75" top="0.65" bottom="1" header="0.5" footer="0.5"/>
      <pageSetup orientation="portrait" r:id="rId15"/>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r:id="rId16"/>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r:id="rId17"/>
      <headerFooter alignWithMargins="0"/>
    </customSheetView>
    <customSheetView guid="{9CA44E70-650F-49CD-967F-298619682CA2}" topLeftCell="A6">
      <selection activeCell="B6" sqref="B6"/>
      <pageMargins left="0.75" right="0.75" top="0.65" bottom="1" header="0.5" footer="0.5"/>
      <pageSetup orientation="portrait" r:id="rId18"/>
      <headerFooter alignWithMargins="0"/>
    </customSheetView>
    <customSheetView guid="{42E48991-4351-4471-8AF6-A35D24AE57E4}" scale="60" showPageBreaks="1" showGridLines="0" printArea="1" view="pageBreakPreview">
      <selection activeCell="D6" sqref="D6"/>
      <pageMargins left="0.75" right="0.75" top="0.65" bottom="1" header="0.5" footer="0.5"/>
      <pageSetup orientation="portrait" r:id="rId19"/>
      <headerFooter alignWithMargins="0"/>
    </customSheetView>
    <customSheetView guid="{5A07DBA2-29FE-46EA-8A64-6BF1FB7295C8}" scale="60" showPageBreaks="1" showGridLines="0" printArea="1" view="pageBreakPreview" showRuler="0">
      <selection activeCell="D12" sqref="D12"/>
      <pageMargins left="0.75" right="0.75" top="0.65" bottom="1" header="0.5" footer="0.5"/>
      <pageSetup orientation="portrait" r:id="rId20"/>
      <headerFooter alignWithMargins="0"/>
    </customSheetView>
    <customSheetView guid="{BE00177C-666B-4CCB-B6AF-EE8409A04F15}" scale="60" showPageBreaks="1" showGridLines="0" printArea="1" view="pageBreakPreview">
      <selection activeCell="D12" sqref="D12"/>
      <pageMargins left="0.75" right="0.75" top="0.65" bottom="1" header="0.5" footer="0.5"/>
      <pageSetup orientation="portrait" r:id="rId21"/>
      <headerFooter alignWithMargins="0"/>
    </customSheetView>
    <customSheetView guid="{8020169D-1904-4071-9010-34C6BAD35472}" scale="80" showPageBreaks="1" showGridLines="0" printArea="1" view="pageBreakPreview">
      <selection activeCell="D12" sqref="D12"/>
      <pageMargins left="0.75" right="0.75" top="0.65" bottom="1" header="0.5" footer="0.5"/>
      <pageSetup orientation="portrait" r:id="rId22"/>
      <headerFooter alignWithMargins="0"/>
    </customSheetView>
    <customSheetView guid="{EFF9997F-F423-457E-8339-C5D06689EC0D}" scale="80" showPageBreaks="1" showGridLines="0" printArea="1" view="pageBreakPreview">
      <selection activeCell="D12" sqref="D12"/>
      <pageMargins left="0.75" right="0.75" top="0.65" bottom="1" header="0.5" footer="0.5"/>
      <pageSetup orientation="portrait" r:id="rId23"/>
      <headerFooter alignWithMargins="0"/>
    </customSheetView>
    <customSheetView guid="{D39E83F3-4061-47C5-8153-10B7C21D208A}" scale="80" showPageBreaks="1" showGridLines="0" printArea="1" view="pageBreakPreview">
      <selection activeCell="D12" sqref="D12"/>
      <pageMargins left="0.75" right="0.75" top="0.65" bottom="1" header="0.5" footer="0.5"/>
      <pageSetup orientation="portrait" r:id="rId24"/>
      <headerFooter alignWithMargins="0"/>
    </customSheetView>
    <customSheetView guid="{D963BE1A-1920-4E18-8F54-07F354CCE224}" scale="80" showPageBreaks="1" showGridLines="0" printArea="1" view="pageBreakPreview">
      <selection activeCell="D12" sqref="D12"/>
      <pageMargins left="0.75" right="0.75" top="0.65" bottom="1" header="0.5" footer="0.5"/>
      <pageSetup orientation="portrait" r:id="rId25"/>
      <headerFooter alignWithMargins="0"/>
    </customSheetView>
    <customSheetView guid="{D545044E-B7FF-408B-A291-2187C526EC3D}" scale="80" showPageBreaks="1" showGridLines="0" printArea="1" state="hidden" view="pageBreakPreview">
      <selection activeCell="C6" sqref="C6"/>
      <pageMargins left="0.75" right="0.75" top="0.65" bottom="1" header="0.5" footer="0.5"/>
      <pageSetup orientation="portrait" r:id="rId26"/>
      <headerFooter alignWithMargins="0"/>
    </customSheetView>
    <customSheetView guid="{883F4F4D-A630-4132-B676-8201FF751979}" scale="80" showPageBreaks="1" showGridLines="0" printArea="1" state="hidden" view="pageBreakPreview">
      <selection activeCell="C6" sqref="C6"/>
      <pageMargins left="0.75" right="0.75" top="0.65" bottom="1" header="0.5" footer="0.5"/>
      <pageSetup orientation="portrait" r:id="rId27"/>
      <headerFooter alignWithMargins="0"/>
    </customSheetView>
    <customSheetView guid="{FA8C7114-2E15-4727-B4B0-927BCE12D1A6}" scale="80" showPageBreaks="1" showGridLines="0" printArea="1" state="hidden" view="pageBreakPreview">
      <selection activeCell="C6" sqref="C6"/>
      <pageMargins left="0.75" right="0.75" top="0.65" bottom="1" header="0.5" footer="0.5"/>
      <pageSetup orientation="portrait" r:id="rId28"/>
      <headerFooter alignWithMargins="0"/>
    </customSheetView>
    <customSheetView guid="{483DCDBB-D1CA-4B11-85F4-FA65A96DCE29}" scale="80" showPageBreaks="1" showGridLines="0" printArea="1" state="hidden" view="pageBreakPreview">
      <selection activeCell="C6" sqref="C6"/>
      <pageMargins left="0.75" right="0.75" top="0.65" bottom="1" header="0.5" footer="0.5"/>
      <pageSetup orientation="portrait" r:id="rId29"/>
      <headerFooter alignWithMargins="0"/>
    </customSheetView>
    <customSheetView guid="{97EFF801-2C6F-4063-9981-A39996328FAC}" scale="80" showPageBreaks="1" showGridLines="0" printArea="1" state="hidden" view="pageBreakPreview">
      <selection activeCell="C6" sqref="C6"/>
      <pageMargins left="0.75" right="0.75" top="0.65" bottom="1" header="0.5" footer="0.5"/>
      <pageSetup orientation="portrait" r:id="rId30"/>
      <headerFooter alignWithMargins="0"/>
    </customSheetView>
    <customSheetView guid="{585A669F-29FF-4D0D-B50C-5C677FB93FEB}" scale="80" showPageBreaks="1" showGridLines="0" printArea="1" state="hidden" view="pageBreakPreview">
      <selection activeCell="C6" sqref="C6"/>
      <pageMargins left="0.75" right="0.75" top="0.65" bottom="1" header="0.5" footer="0.5"/>
      <pageSetup orientation="portrait" r:id="rId31"/>
      <headerFooter alignWithMargins="0"/>
    </customSheetView>
    <customSheetView guid="{804C0530-632A-4E06-A9A2-093B6503F55F}" scale="80" showPageBreaks="1" showGridLines="0" printArea="1" state="hidden" view="pageBreakPreview">
      <selection activeCell="C6" sqref="C6"/>
      <pageMargins left="0.75" right="0.75" top="0.65" bottom="1" header="0.5" footer="0.5"/>
      <pageSetup orientation="portrait" r:id="rId32"/>
      <headerFooter alignWithMargins="0"/>
    </customSheetView>
    <customSheetView guid="{5C772B04-11E1-4A74-9F43-9A74EF38E5E2}" scale="80" showPageBreaks="1" showGridLines="0" printArea="1" state="hidden" view="pageBreakPreview">
      <selection activeCell="C6" sqref="C6"/>
      <pageMargins left="0.75" right="0.75" top="0.65" bottom="1" header="0.5" footer="0.5"/>
      <pageSetup orientation="portrait" r:id="rId33"/>
      <headerFooter alignWithMargins="0"/>
    </customSheetView>
    <customSheetView guid="{65BDA0F1-6D38-4874-87A2-19D645CD5B6D}" scale="80" showPageBreaks="1" showGridLines="0" printArea="1" state="hidden" view="pageBreakPreview">
      <selection activeCell="C6" sqref="C6"/>
      <pageMargins left="0.75" right="0.75" top="0.65" bottom="1" header="0.5" footer="0.5"/>
      <pageSetup orientation="portrait" r:id="rId34"/>
      <headerFooter alignWithMargins="0"/>
    </customSheetView>
  </customSheetViews>
  <mergeCells count="1">
    <mergeCell ref="A2:D2"/>
  </mergeCells>
  <phoneticPr fontId="29" type="noConversion"/>
  <pageMargins left="0.75" right="0.75" top="0.65" bottom="1" header="0.5" footer="0.5"/>
  <pageSetup orientation="portrait" r:id="rId35"/>
  <headerFooter alignWithMargins="0"/>
  <drawing r:id="rId3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61"/>
  </sheetPr>
  <dimension ref="A1:G21"/>
  <sheetViews>
    <sheetView showGridLines="0" view="pageBreakPreview" zoomScaleNormal="100" zoomScaleSheetLayoutView="100" workbookViewId="0">
      <selection activeCell="C6" sqref="C6"/>
    </sheetView>
  </sheetViews>
  <sheetFormatPr defaultColWidth="9" defaultRowHeight="16.5"/>
  <cols>
    <col min="1" max="1" width="7.625" style="298" customWidth="1"/>
    <col min="2" max="4" width="20.625" style="88" customWidth="1"/>
    <col min="5" max="5" width="9.625" style="88" customWidth="1"/>
    <col min="6" max="6" width="12.625" style="88" customWidth="1"/>
    <col min="7" max="16384" width="9" style="70"/>
  </cols>
  <sheetData>
    <row r="1" spans="1:7">
      <c r="A1" s="287"/>
      <c r="B1" s="288"/>
      <c r="C1" s="288"/>
      <c r="D1" s="288"/>
      <c r="E1" s="288"/>
      <c r="F1" s="288"/>
    </row>
    <row r="2" spans="1:7" ht="21.95" customHeight="1">
      <c r="A2" s="682" t="s">
        <v>289</v>
      </c>
      <c r="B2" s="682"/>
      <c r="C2" s="682"/>
      <c r="D2" s="682"/>
      <c r="E2" s="683"/>
      <c r="F2" s="70"/>
    </row>
    <row r="3" spans="1:7">
      <c r="A3" s="287"/>
      <c r="B3" s="288"/>
      <c r="C3" s="288"/>
      <c r="D3" s="288"/>
      <c r="E3" s="288"/>
      <c r="F3" s="288"/>
    </row>
    <row r="4" spans="1:7" ht="45">
      <c r="A4" s="92" t="s">
        <v>275</v>
      </c>
      <c r="B4" s="289" t="s">
        <v>276</v>
      </c>
      <c r="C4" s="92" t="s">
        <v>290</v>
      </c>
      <c r="D4" s="92" t="s">
        <v>291</v>
      </c>
      <c r="E4" s="92" t="s">
        <v>292</v>
      </c>
      <c r="F4" s="92" t="s">
        <v>293</v>
      </c>
    </row>
    <row r="5" spans="1:7" ht="18" customHeight="1">
      <c r="A5" s="290" t="s">
        <v>280</v>
      </c>
      <c r="B5" s="290" t="s">
        <v>281</v>
      </c>
      <c r="C5" s="290" t="s">
        <v>282</v>
      </c>
      <c r="D5" s="290" t="s">
        <v>283</v>
      </c>
      <c r="E5" s="299" t="s">
        <v>294</v>
      </c>
      <c r="F5" s="290" t="s">
        <v>295</v>
      </c>
    </row>
    <row r="6" spans="1:7" ht="45" customHeight="1">
      <c r="A6" s="291">
        <v>1</v>
      </c>
      <c r="B6" s="292"/>
      <c r="C6" s="293"/>
      <c r="D6" s="293"/>
      <c r="E6" s="294"/>
      <c r="F6" s="295">
        <f>C6*E6</f>
        <v>0</v>
      </c>
    </row>
    <row r="7" spans="1:7" ht="45" customHeight="1">
      <c r="A7" s="291">
        <v>2</v>
      </c>
      <c r="B7" s="292"/>
      <c r="C7" s="293"/>
      <c r="D7" s="293"/>
      <c r="E7" s="294"/>
      <c r="F7" s="295">
        <f t="shared" ref="F7:F15" si="0">C7*E7</f>
        <v>0</v>
      </c>
    </row>
    <row r="8" spans="1:7" ht="45" customHeight="1">
      <c r="A8" s="291">
        <v>3</v>
      </c>
      <c r="B8" s="292"/>
      <c r="C8" s="293"/>
      <c r="D8" s="293"/>
      <c r="E8" s="294"/>
      <c r="F8" s="295">
        <f t="shared" si="0"/>
        <v>0</v>
      </c>
    </row>
    <row r="9" spans="1:7" ht="45" customHeight="1">
      <c r="A9" s="291">
        <v>4</v>
      </c>
      <c r="B9" s="292"/>
      <c r="C9" s="293"/>
      <c r="D9" s="293"/>
      <c r="E9" s="294"/>
      <c r="F9" s="295">
        <f t="shared" si="0"/>
        <v>0</v>
      </c>
    </row>
    <row r="10" spans="1:7" ht="45" customHeight="1">
      <c r="A10" s="291">
        <v>5</v>
      </c>
      <c r="B10" s="292"/>
      <c r="C10" s="293"/>
      <c r="D10" s="293"/>
      <c r="E10" s="294"/>
      <c r="F10" s="295">
        <f t="shared" si="0"/>
        <v>0</v>
      </c>
    </row>
    <row r="11" spans="1:7" ht="45" customHeight="1">
      <c r="A11" s="291">
        <v>6</v>
      </c>
      <c r="B11" s="292"/>
      <c r="C11" s="293"/>
      <c r="D11" s="293"/>
      <c r="E11" s="294"/>
      <c r="F11" s="295">
        <f t="shared" si="0"/>
        <v>0</v>
      </c>
    </row>
    <row r="12" spans="1:7" ht="45" customHeight="1">
      <c r="A12" s="291">
        <v>7</v>
      </c>
      <c r="B12" s="292"/>
      <c r="C12" s="293"/>
      <c r="D12" s="293"/>
      <c r="E12" s="294"/>
      <c r="F12" s="295">
        <f t="shared" si="0"/>
        <v>0</v>
      </c>
    </row>
    <row r="13" spans="1:7" ht="45" customHeight="1">
      <c r="A13" s="291">
        <v>8</v>
      </c>
      <c r="B13" s="292"/>
      <c r="C13" s="293"/>
      <c r="D13" s="293"/>
      <c r="E13" s="294"/>
      <c r="F13" s="295">
        <f t="shared" si="0"/>
        <v>0</v>
      </c>
    </row>
    <row r="14" spans="1:7" ht="45" customHeight="1">
      <c r="A14" s="291">
        <v>9</v>
      </c>
      <c r="B14" s="292"/>
      <c r="C14" s="293"/>
      <c r="D14" s="293"/>
      <c r="E14" s="294"/>
      <c r="F14" s="295">
        <f t="shared" si="0"/>
        <v>0</v>
      </c>
    </row>
    <row r="15" spans="1:7" ht="45" customHeight="1">
      <c r="A15" s="291">
        <v>10</v>
      </c>
      <c r="B15" s="292"/>
      <c r="C15" s="293"/>
      <c r="D15" s="293"/>
      <c r="E15" s="294"/>
      <c r="F15" s="295">
        <f t="shared" si="0"/>
        <v>0</v>
      </c>
    </row>
    <row r="16" spans="1:7" ht="45" customHeight="1">
      <c r="A16" s="219"/>
      <c r="B16" s="296" t="s">
        <v>285</v>
      </c>
      <c r="C16" s="296"/>
      <c r="D16" s="296"/>
      <c r="E16" s="296"/>
      <c r="F16" s="296">
        <f>SUM(F6:F15)</f>
        <v>0</v>
      </c>
      <c r="G16" s="297"/>
    </row>
    <row r="17" ht="30" customHeight="1"/>
    <row r="18" ht="30" customHeight="1"/>
    <row r="19" ht="30" customHeight="1"/>
    <row r="20" ht="30" customHeight="1"/>
    <row r="21" ht="30" customHeight="1"/>
  </sheetData>
  <customSheetViews>
    <customSheetView guid="{22581B22-4535-40E8-AE84-3A56DECE0C04}" showPageBreaks="1" showGridLines="0" printArea="1" state="hidden" view="pageBreakPreview">
      <selection activeCell="C6" sqref="C6"/>
      <pageMargins left="0.75" right="0.62" top="0.65" bottom="1" header="0.5" footer="0.5"/>
      <pageSetup orientation="portrait" r:id="rId1"/>
      <headerFooter alignWithMargins="0"/>
    </customSheetView>
    <customSheetView guid="{01BD8524-9381-4704-9D50-6C848948AE22}" showPageBreaks="1" showGridLines="0" printArea="1" state="hidden" view="pageBreakPreview">
      <selection activeCell="C6" sqref="C6"/>
      <pageMargins left="0.75" right="0.62" top="0.65" bottom="1" header="0.5" footer="0.5"/>
      <pageSetup orientation="portrait" r:id="rId2"/>
      <headerFooter alignWithMargins="0"/>
    </customSheetView>
    <customSheetView guid="{87981F99-33D2-48F3-9138-10E7D5F1DFD3}" showPageBreaks="1" showGridLines="0" printArea="1" state="hidden" view="pageBreakPreview">
      <selection activeCell="C6" sqref="C6"/>
      <pageMargins left="0.75" right="0.62" top="0.65" bottom="1" header="0.5" footer="0.5"/>
      <pageSetup orientation="portrait" r:id="rId3"/>
      <headerFooter alignWithMargins="0"/>
    </customSheetView>
    <customSheetView guid="{2BA1F3A4-7362-4C75-9E02-FB6308B23F40}" showPageBreaks="1" showGridLines="0" printArea="1" state="hidden" view="pageBreakPreview">
      <selection activeCell="C6" sqref="C6"/>
      <pageMargins left="0.75" right="0.62" top="0.65" bottom="1" header="0.5" footer="0.5"/>
      <pageSetup orientation="portrait" r:id="rId4"/>
      <headerFooter alignWithMargins="0"/>
    </customSheetView>
    <customSheetView guid="{88CDEBAE-8E08-4224-B529-C4120559940A}" showPageBreaks="1" showGridLines="0" printArea="1" state="hidden" view="pageBreakPreview">
      <selection activeCell="C6" sqref="C6"/>
      <pageMargins left="0.75" right="0.62" top="0.65" bottom="1" header="0.5" footer="0.5"/>
      <pageSetup orientation="portrait" r:id="rId5"/>
      <headerFooter alignWithMargins="0"/>
    </customSheetView>
    <customSheetView guid="{A8D67B77-0FCD-43C6-B55F-10F11F3996C9}" showPageBreaks="1" showGridLines="0" printArea="1" state="hidden" view="pageBreakPreview">
      <selection activeCell="C6" sqref="C6"/>
      <pageMargins left="0.75" right="0.62" top="0.65" bottom="1" header="0.5" footer="0.5"/>
      <pageSetup orientation="portrait" r:id="rId6"/>
      <headerFooter alignWithMargins="0"/>
    </customSheetView>
    <customSheetView guid="{2B22B4D9-734E-466D-B6F8-DF61D532EF69}" showPageBreaks="1" showGridLines="0" printArea="1" state="hidden" view="pageBreakPreview">
      <selection activeCell="C6" sqref="C6"/>
      <pageMargins left="0.75" right="0.62" top="0.65" bottom="1" header="0.5" footer="0.5"/>
      <pageSetup orientation="portrait" r:id="rId7"/>
      <headerFooter alignWithMargins="0"/>
    </customSheetView>
    <customSheetView guid="{7781E931-9022-448B-8CEA-16A952A0B08B}" showPageBreaks="1" showGridLines="0" printArea="1" view="pageBreakPreview">
      <selection activeCell="B6" sqref="B6"/>
      <pageMargins left="0.75" right="0.62" top="0.65" bottom="1" header="0.5" footer="0.5"/>
      <pageSetup orientation="portrait" r:id="rId8"/>
      <headerFooter alignWithMargins="0"/>
    </customSheetView>
    <customSheetView guid="{FE49A1A8-589E-4C61-B5F2-2DC8472D06ED}" showPageBreaks="1" showGridLines="0" printArea="1" view="pageBreakPreview" topLeftCell="A13">
      <selection activeCell="B6" sqref="B6"/>
      <pageMargins left="0.75" right="0.62" top="0.65" bottom="1" header="0.5" footer="0.5"/>
      <pageSetup orientation="portrait" r:id="rId9"/>
      <headerFooter alignWithMargins="0"/>
    </customSheetView>
    <customSheetView guid="{EF525F2E-18DE-47FD-A864-6F2A2CA91061}" topLeftCell="A16">
      <selection activeCell="B6" sqref="B6"/>
      <pageMargins left="0.75" right="0.62" top="0.65" bottom="1" header="0.5" footer="0.5"/>
      <pageSetup orientation="portrait" r:id="rId10"/>
      <headerFooter alignWithMargins="0"/>
    </customSheetView>
    <customSheetView guid="{9C0E3A54-A1E4-4406-967B-FE168F751196}" topLeftCell="A4">
      <selection activeCell="B6" sqref="B6"/>
      <pageMargins left="0.75" right="0.62" top="0.65" bottom="1" header="0.5" footer="0.5"/>
      <pageSetup orientation="portrait" r:id="rId11"/>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r:id="rId12"/>
      <headerFooter alignWithMargins="0"/>
    </customSheetView>
    <customSheetView guid="{B0EE7D76-5806-4718-BDAD-3A3EA691E5E4}">
      <selection activeCell="C7" sqref="C7"/>
      <pageMargins left="0.75" right="0.62" top="0.65" bottom="1" header="0.5" footer="0.5"/>
      <pageSetup orientation="portrait" r:id="rId13"/>
      <headerFooter alignWithMargins="0"/>
    </customSheetView>
    <customSheetView guid="{696D9240-6693-44E8-B9A4-2BFADD101EE2}">
      <selection activeCell="C7" sqref="C7"/>
      <pageMargins left="0.75" right="0.62" top="0.65" bottom="1" header="0.5" footer="0.5"/>
      <pageSetup orientation="portrait" r:id="rId14"/>
      <headerFooter alignWithMargins="0"/>
    </customSheetView>
    <customSheetView guid="{58D82F59-8CF6-455F-B9F4-081499FDF243}">
      <selection activeCell="C7" sqref="C7"/>
      <pageMargins left="0.75" right="0.62" top="0.65" bottom="1" header="0.5" footer="0.5"/>
      <pageSetup orientation="portrait" r:id="rId15"/>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r:id="rId16"/>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r:id="rId17"/>
      <headerFooter alignWithMargins="0"/>
    </customSheetView>
    <customSheetView guid="{9CA44E70-650F-49CD-967F-298619682CA2}" topLeftCell="A4">
      <selection activeCell="B6" sqref="B6"/>
      <pageMargins left="0.75" right="0.62" top="0.65" bottom="1" header="0.5" footer="0.5"/>
      <pageSetup orientation="portrait" r:id="rId18"/>
      <headerFooter alignWithMargins="0"/>
    </customSheetView>
    <customSheetView guid="{42E48991-4351-4471-8AF6-A35D24AE57E4}" showPageBreaks="1" showGridLines="0" printArea="1" view="pageBreakPreview" topLeftCell="A13">
      <selection activeCell="B6" sqref="B6"/>
      <pageMargins left="0.75" right="0.62" top="0.65" bottom="1" header="0.5" footer="0.5"/>
      <pageSetup orientation="portrait" r:id="rId19"/>
      <headerFooter alignWithMargins="0"/>
    </customSheetView>
    <customSheetView guid="{5A07DBA2-29FE-46EA-8A64-6BF1FB7295C8}" showPageBreaks="1" showGridLines="0" printArea="1" view="pageBreakPreview" showRuler="0">
      <selection activeCell="D6" sqref="D6"/>
      <pageMargins left="0.75" right="0.62" top="0.65" bottom="1" header="0.5" footer="0.5"/>
      <pageSetup orientation="portrait" r:id="rId20"/>
      <headerFooter alignWithMargins="0"/>
    </customSheetView>
    <customSheetView guid="{BE00177C-666B-4CCB-B6AF-EE8409A04F15}" showPageBreaks="1" showGridLines="0" printArea="1" view="pageBreakPreview">
      <selection activeCell="D6" sqref="D6"/>
      <pageMargins left="0.75" right="0.62" top="0.65" bottom="1" header="0.5" footer="0.5"/>
      <pageSetup orientation="portrait" r:id="rId21"/>
      <headerFooter alignWithMargins="0"/>
    </customSheetView>
    <customSheetView guid="{8020169D-1904-4071-9010-34C6BAD35472}" showPageBreaks="1" showGridLines="0" printArea="1" view="pageBreakPreview">
      <selection activeCell="D6" sqref="D6"/>
      <pageMargins left="0.75" right="0.62" top="0.65" bottom="1" header="0.5" footer="0.5"/>
      <pageSetup orientation="portrait" r:id="rId22"/>
      <headerFooter alignWithMargins="0"/>
    </customSheetView>
    <customSheetView guid="{EFF9997F-F423-457E-8339-C5D06689EC0D}" showPageBreaks="1" showGridLines="0" printArea="1" view="pageBreakPreview">
      <selection activeCell="D6" sqref="D6"/>
      <pageMargins left="0.75" right="0.62" top="0.65" bottom="1" header="0.5" footer="0.5"/>
      <pageSetup orientation="portrait" r:id="rId23"/>
      <headerFooter alignWithMargins="0"/>
    </customSheetView>
    <customSheetView guid="{D39E83F3-4061-47C5-8153-10B7C21D208A}" showPageBreaks="1" showGridLines="0" printArea="1" view="pageBreakPreview">
      <selection activeCell="D6" sqref="D6"/>
      <pageMargins left="0.75" right="0.62" top="0.65" bottom="1" header="0.5" footer="0.5"/>
      <pageSetup orientation="portrait" r:id="rId24"/>
      <headerFooter alignWithMargins="0"/>
    </customSheetView>
    <customSheetView guid="{D963BE1A-1920-4E18-8F54-07F354CCE224}" showPageBreaks="1" showGridLines="0" printArea="1" view="pageBreakPreview">
      <selection activeCell="D6" sqref="D6"/>
      <pageMargins left="0.75" right="0.62" top="0.65" bottom="1" header="0.5" footer="0.5"/>
      <pageSetup orientation="portrait" r:id="rId25"/>
      <headerFooter alignWithMargins="0"/>
    </customSheetView>
    <customSheetView guid="{D545044E-B7FF-408B-A291-2187C526EC3D}" showPageBreaks="1" showGridLines="0" printArea="1" state="hidden" view="pageBreakPreview">
      <selection activeCell="C6" sqref="C6"/>
      <pageMargins left="0.75" right="0.62" top="0.65" bottom="1" header="0.5" footer="0.5"/>
      <pageSetup orientation="portrait" r:id="rId26"/>
      <headerFooter alignWithMargins="0"/>
    </customSheetView>
    <customSheetView guid="{883F4F4D-A630-4132-B676-8201FF751979}" showPageBreaks="1" showGridLines="0" printArea="1" state="hidden" view="pageBreakPreview">
      <selection activeCell="C6" sqref="C6"/>
      <pageMargins left="0.75" right="0.62" top="0.65" bottom="1" header="0.5" footer="0.5"/>
      <pageSetup orientation="portrait" r:id="rId27"/>
      <headerFooter alignWithMargins="0"/>
    </customSheetView>
    <customSheetView guid="{FA8C7114-2E15-4727-B4B0-927BCE12D1A6}" showPageBreaks="1" showGridLines="0" printArea="1" state="hidden" view="pageBreakPreview">
      <selection activeCell="C6" sqref="C6"/>
      <pageMargins left="0.75" right="0.62" top="0.65" bottom="1" header="0.5" footer="0.5"/>
      <pageSetup orientation="portrait" r:id="rId28"/>
      <headerFooter alignWithMargins="0"/>
    </customSheetView>
    <customSheetView guid="{483DCDBB-D1CA-4B11-85F4-FA65A96DCE29}" showPageBreaks="1" showGridLines="0" printArea="1" state="hidden" view="pageBreakPreview">
      <selection activeCell="C6" sqref="C6"/>
      <pageMargins left="0.75" right="0.62" top="0.65" bottom="1" header="0.5" footer="0.5"/>
      <pageSetup orientation="portrait" r:id="rId29"/>
      <headerFooter alignWithMargins="0"/>
    </customSheetView>
    <customSheetView guid="{97EFF801-2C6F-4063-9981-A39996328FAC}" showPageBreaks="1" showGridLines="0" printArea="1" state="hidden" view="pageBreakPreview">
      <selection activeCell="C6" sqref="C6"/>
      <pageMargins left="0.75" right="0.62" top="0.65" bottom="1" header="0.5" footer="0.5"/>
      <pageSetup orientation="portrait" r:id="rId30"/>
      <headerFooter alignWithMargins="0"/>
    </customSheetView>
    <customSheetView guid="{585A669F-29FF-4D0D-B50C-5C677FB93FEB}" showPageBreaks="1" showGridLines="0" printArea="1" state="hidden" view="pageBreakPreview">
      <selection activeCell="C6" sqref="C6"/>
      <pageMargins left="0.75" right="0.62" top="0.65" bottom="1" header="0.5" footer="0.5"/>
      <pageSetup orientation="portrait" r:id="rId31"/>
      <headerFooter alignWithMargins="0"/>
    </customSheetView>
    <customSheetView guid="{804C0530-632A-4E06-A9A2-093B6503F55F}" showPageBreaks="1" showGridLines="0" printArea="1" state="hidden" view="pageBreakPreview">
      <selection activeCell="C6" sqref="C6"/>
      <pageMargins left="0.75" right="0.62" top="0.65" bottom="1" header="0.5" footer="0.5"/>
      <pageSetup orientation="portrait" r:id="rId32"/>
      <headerFooter alignWithMargins="0"/>
    </customSheetView>
    <customSheetView guid="{5C772B04-11E1-4A74-9F43-9A74EF38E5E2}" showPageBreaks="1" showGridLines="0" printArea="1" state="hidden" view="pageBreakPreview">
      <selection activeCell="C6" sqref="C6"/>
      <pageMargins left="0.75" right="0.62" top="0.65" bottom="1" header="0.5" footer="0.5"/>
      <pageSetup orientation="portrait" r:id="rId33"/>
      <headerFooter alignWithMargins="0"/>
    </customSheetView>
    <customSheetView guid="{65BDA0F1-6D38-4874-87A2-19D645CD5B6D}" showPageBreaks="1" showGridLines="0" printArea="1" state="hidden" view="pageBreakPreview">
      <selection activeCell="C6" sqref="C6"/>
      <pageMargins left="0.75" right="0.62" top="0.65" bottom="1" header="0.5" footer="0.5"/>
      <pageSetup orientation="portrait" r:id="rId34"/>
      <headerFooter alignWithMargins="0"/>
    </customSheetView>
  </customSheetViews>
  <mergeCells count="1">
    <mergeCell ref="A2:E2"/>
  </mergeCells>
  <phoneticPr fontId="29" type="noConversion"/>
  <pageMargins left="0.75" right="0.62" top="0.65" bottom="1" header="0.5" footer="0.5"/>
  <pageSetup orientation="portrait" r:id="rId35"/>
  <headerFooter alignWithMargins="0"/>
  <drawing r:id="rId3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O67"/>
  <sheetViews>
    <sheetView showGridLines="0" showZeros="0" view="pageBreakPreview" zoomScale="90" zoomScaleNormal="100" zoomScaleSheetLayoutView="90" workbookViewId="0">
      <selection activeCell="B15" sqref="B15"/>
    </sheetView>
  </sheetViews>
  <sheetFormatPr defaultColWidth="8" defaultRowHeight="16.5"/>
  <cols>
    <col min="1" max="1" width="9.375" style="102" customWidth="1"/>
    <col min="2" max="2" width="9.375" style="105" customWidth="1"/>
    <col min="3" max="3" width="12.875" style="102" customWidth="1"/>
    <col min="4" max="4" width="18.125" style="102" customWidth="1"/>
    <col min="5" max="5" width="18.5" style="102" customWidth="1"/>
    <col min="6" max="6" width="29.875" style="100" customWidth="1"/>
    <col min="7" max="8" width="8" style="100" customWidth="1"/>
    <col min="9" max="25" width="8" style="101" customWidth="1"/>
    <col min="26" max="27" width="8" style="204" customWidth="1"/>
    <col min="28" max="28" width="17.5" style="204" customWidth="1"/>
    <col min="29" max="29" width="12.125" style="204" customWidth="1"/>
    <col min="30" max="30" width="8" style="204" customWidth="1"/>
    <col min="31" max="31" width="8" style="205" customWidth="1"/>
    <col min="32" max="32" width="12" style="205" customWidth="1"/>
    <col min="33" max="35" width="8" style="204" customWidth="1"/>
    <col min="36" max="36" width="9.125" style="204" customWidth="1"/>
    <col min="37" max="41" width="8" style="204" customWidth="1"/>
    <col min="42" max="16384" width="8" style="101"/>
  </cols>
  <sheetData>
    <row r="1" spans="1:36" ht="34.5" customHeight="1">
      <c r="A1" s="98" t="str">
        <f>Cover!B3</f>
        <v xml:space="preserve"> NIT No.: NHPTL/C&amp;M/24-25/EL-055/OTE-002</v>
      </c>
      <c r="B1" s="98"/>
      <c r="C1" s="99"/>
      <c r="D1" s="99"/>
      <c r="E1" s="99"/>
      <c r="F1" s="108" t="s">
        <v>296</v>
      </c>
      <c r="Z1" s="204" t="str">
        <f>'Names of Bidder'!D6</f>
        <v>Individual Firm</v>
      </c>
      <c r="AE1" s="205">
        <v>1</v>
      </c>
      <c r="AF1" s="205" t="s">
        <v>1</v>
      </c>
      <c r="AI1" s="205">
        <v>1</v>
      </c>
      <c r="AJ1" s="204" t="s">
        <v>5</v>
      </c>
    </row>
    <row r="2" spans="1:36">
      <c r="B2" s="102"/>
      <c r="F2" s="102"/>
      <c r="Z2" s="204" t="e">
        <f>'Names of Bidder'!AA6</f>
        <v>#REF!</v>
      </c>
      <c r="AE2" s="205">
        <v>2</v>
      </c>
      <c r="AF2" s="205" t="s">
        <v>2</v>
      </c>
      <c r="AI2" s="205">
        <v>2</v>
      </c>
      <c r="AJ2" s="204" t="s">
        <v>6</v>
      </c>
    </row>
    <row r="3" spans="1:36" ht="15">
      <c r="A3" s="685" t="s">
        <v>118</v>
      </c>
      <c r="B3" s="685"/>
      <c r="C3" s="685"/>
      <c r="D3" s="685"/>
      <c r="E3" s="685"/>
      <c r="F3" s="685"/>
      <c r="AE3" s="205">
        <v>3</v>
      </c>
      <c r="AF3" s="205" t="s">
        <v>3</v>
      </c>
      <c r="AI3" s="205">
        <v>3</v>
      </c>
      <c r="AJ3" s="204" t="s">
        <v>7</v>
      </c>
    </row>
    <row r="4" spans="1:36" ht="15">
      <c r="A4" s="480"/>
      <c r="B4" s="480"/>
      <c r="C4" s="480"/>
      <c r="D4" s="480"/>
      <c r="E4" s="480"/>
      <c r="F4" s="480"/>
      <c r="AE4" s="205">
        <v>4</v>
      </c>
      <c r="AF4" s="205" t="s">
        <v>4</v>
      </c>
      <c r="AI4" s="205">
        <v>4</v>
      </c>
      <c r="AJ4" s="204" t="s">
        <v>8</v>
      </c>
    </row>
    <row r="5" spans="1:36">
      <c r="A5" s="105" t="s">
        <v>269</v>
      </c>
      <c r="C5" s="686"/>
      <c r="D5" s="687"/>
      <c r="E5" s="687"/>
      <c r="F5" s="687"/>
      <c r="AE5" s="205">
        <v>5</v>
      </c>
      <c r="AF5" s="205" t="s">
        <v>4</v>
      </c>
      <c r="AI5" s="205">
        <v>5</v>
      </c>
      <c r="AJ5" s="204" t="s">
        <v>9</v>
      </c>
    </row>
    <row r="6" spans="1:36">
      <c r="A6" s="105" t="s">
        <v>261</v>
      </c>
      <c r="B6" s="688">
        <f>'Sch-1'!B25</f>
        <v>0</v>
      </c>
      <c r="C6" s="688"/>
      <c r="F6" s="102"/>
      <c r="AE6" s="205">
        <v>6</v>
      </c>
      <c r="AF6" s="205" t="s">
        <v>4</v>
      </c>
      <c r="AG6" s="206">
        <f>DAY(B6)</f>
        <v>0</v>
      </c>
      <c r="AI6" s="205">
        <v>6</v>
      </c>
      <c r="AJ6" s="204" t="s">
        <v>10</v>
      </c>
    </row>
    <row r="7" spans="1:36">
      <c r="A7" s="105"/>
      <c r="B7" s="481"/>
      <c r="C7" s="481"/>
      <c r="F7" s="102"/>
      <c r="AE7" s="205">
        <v>7</v>
      </c>
      <c r="AF7" s="205" t="s">
        <v>4</v>
      </c>
      <c r="AG7" s="206">
        <f>MONTH(B6)</f>
        <v>1</v>
      </c>
      <c r="AI7" s="205">
        <v>7</v>
      </c>
      <c r="AJ7" s="204" t="s">
        <v>11</v>
      </c>
    </row>
    <row r="8" spans="1:36">
      <c r="A8" s="104" t="str">
        <f>'Sch-1'!I6</f>
        <v>To:</v>
      </c>
      <c r="B8" s="103"/>
      <c r="F8" s="106"/>
      <c r="AE8" s="205">
        <v>8</v>
      </c>
      <c r="AF8" s="205" t="s">
        <v>4</v>
      </c>
      <c r="AG8" s="206" t="str">
        <f>LOOKUP(AG7,AI1:AI12,AJ1:AJ12)</f>
        <v>January</v>
      </c>
      <c r="AI8" s="205">
        <v>8</v>
      </c>
      <c r="AJ8" s="204" t="s">
        <v>12</v>
      </c>
    </row>
    <row r="9" spans="1:36">
      <c r="A9" s="104"/>
      <c r="B9" s="104"/>
      <c r="F9" s="106"/>
      <c r="AE9" s="205">
        <v>9</v>
      </c>
      <c r="AF9" s="205" t="s">
        <v>4</v>
      </c>
      <c r="AG9" s="206">
        <f>YEAR(B6)</f>
        <v>1900</v>
      </c>
      <c r="AI9" s="205">
        <v>9</v>
      </c>
      <c r="AJ9" s="204" t="s">
        <v>13</v>
      </c>
    </row>
    <row r="10" spans="1:36">
      <c r="A10" s="57" t="s">
        <v>425</v>
      </c>
      <c r="B10" s="24"/>
      <c r="C10" s="212"/>
      <c r="D10" s="212"/>
      <c r="F10" s="106"/>
      <c r="AE10" s="205">
        <v>10</v>
      </c>
      <c r="AF10" s="205" t="s">
        <v>4</v>
      </c>
      <c r="AI10" s="205">
        <v>10</v>
      </c>
      <c r="AJ10" s="204" t="s">
        <v>14</v>
      </c>
    </row>
    <row r="11" spans="1:36">
      <c r="A11" s="57" t="s">
        <v>426</v>
      </c>
      <c r="B11" s="24"/>
      <c r="C11" s="212"/>
      <c r="D11" s="212"/>
      <c r="F11" s="106"/>
      <c r="AE11" s="205">
        <v>11</v>
      </c>
      <c r="AF11" s="205" t="s">
        <v>4</v>
      </c>
      <c r="AI11" s="205">
        <v>11</v>
      </c>
      <c r="AJ11" s="204" t="s">
        <v>15</v>
      </c>
    </row>
    <row r="12" spans="1:36">
      <c r="A12" s="57" t="s">
        <v>427</v>
      </c>
      <c r="B12" s="24"/>
      <c r="C12" s="212"/>
      <c r="D12" s="212"/>
      <c r="F12" s="106"/>
      <c r="AE12" s="205">
        <v>12</v>
      </c>
      <c r="AF12" s="205" t="s">
        <v>4</v>
      </c>
      <c r="AI12" s="205">
        <v>12</v>
      </c>
      <c r="AJ12" s="204" t="s">
        <v>16</v>
      </c>
    </row>
    <row r="13" spans="1:36">
      <c r="A13" s="104"/>
      <c r="B13" s="104"/>
      <c r="F13" s="106"/>
      <c r="AE13" s="205">
        <v>13</v>
      </c>
      <c r="AF13" s="205" t="s">
        <v>4</v>
      </c>
    </row>
    <row r="14" spans="1:36">
      <c r="A14" s="105"/>
      <c r="F14" s="106"/>
      <c r="AE14" s="205">
        <v>14</v>
      </c>
      <c r="AF14" s="205" t="s">
        <v>4</v>
      </c>
    </row>
    <row r="15" spans="1:36" ht="36" customHeight="1">
      <c r="A15" s="429" t="s">
        <v>270</v>
      </c>
      <c r="B15" s="117"/>
      <c r="C15" s="689" t="str">
        <f>Cover!B2</f>
        <v>Supply of Heavy-Duty Industrial Trailer of 350 MT Load Capacity</v>
      </c>
      <c r="D15" s="689"/>
      <c r="E15" s="689"/>
      <c r="F15" s="689"/>
      <c r="AE15" s="205">
        <v>15</v>
      </c>
      <c r="AF15" s="205" t="s">
        <v>4</v>
      </c>
    </row>
    <row r="16" spans="1:36" ht="33" customHeight="1">
      <c r="A16" s="102" t="s">
        <v>262</v>
      </c>
      <c r="B16" s="102"/>
      <c r="C16" s="106"/>
      <c r="D16" s="106"/>
      <c r="E16" s="106"/>
      <c r="F16" s="106"/>
      <c r="AE16" s="205">
        <v>16</v>
      </c>
      <c r="AF16" s="205" t="s">
        <v>4</v>
      </c>
    </row>
    <row r="17" spans="1:41" ht="105" customHeight="1">
      <c r="A17" s="117">
        <v>1</v>
      </c>
      <c r="B17" s="725" t="s">
        <v>452</v>
      </c>
      <c r="C17" s="725"/>
      <c r="D17" s="725"/>
      <c r="E17" s="725"/>
      <c r="F17" s="725"/>
      <c r="H17" s="684"/>
      <c r="I17" s="684"/>
      <c r="J17" s="684"/>
      <c r="K17" s="684"/>
      <c r="L17" s="684"/>
      <c r="Z17" s="207" t="s">
        <v>409</v>
      </c>
      <c r="AA17" s="208" t="s">
        <v>0</v>
      </c>
      <c r="AB17" s="209">
        <f>'Sch-5 After Discount'!D21</f>
        <v>-500</v>
      </c>
      <c r="AC17" s="210" t="str">
        <f>" (" &amp; 'N to W'!A4 &amp; ")"</f>
        <v xml:space="preserve"> (Invalid Entry - More than 1000 crore OR -ve value)</v>
      </c>
      <c r="AE17" s="205">
        <v>17</v>
      </c>
      <c r="AF17" s="205" t="s">
        <v>4</v>
      </c>
    </row>
    <row r="18" spans="1:41" ht="27.75" customHeight="1">
      <c r="B18" s="690"/>
      <c r="C18" s="690"/>
      <c r="D18" s="690"/>
      <c r="E18" s="690"/>
      <c r="F18" s="690"/>
      <c r="AE18" s="205">
        <v>18</v>
      </c>
      <c r="AF18" s="205" t="s">
        <v>4</v>
      </c>
    </row>
    <row r="19" spans="1:41" s="100" customFormat="1" ht="33" customHeight="1">
      <c r="A19" s="118">
        <v>2</v>
      </c>
      <c r="B19" s="691" t="s">
        <v>263</v>
      </c>
      <c r="C19" s="691"/>
      <c r="D19" s="691"/>
      <c r="E19" s="691"/>
      <c r="F19" s="691"/>
      <c r="Z19" s="211"/>
      <c r="AA19" s="211"/>
      <c r="AB19" s="211"/>
      <c r="AC19" s="211"/>
      <c r="AD19" s="211"/>
      <c r="AE19" s="205">
        <v>19</v>
      </c>
      <c r="AF19" s="205" t="s">
        <v>4</v>
      </c>
      <c r="AG19" s="211"/>
      <c r="AH19" s="211"/>
      <c r="AI19" s="211"/>
      <c r="AJ19" s="211"/>
      <c r="AK19" s="211"/>
      <c r="AL19" s="211"/>
      <c r="AM19" s="211"/>
      <c r="AN19" s="211"/>
      <c r="AO19" s="211"/>
    </row>
    <row r="20" spans="1:41" ht="45" customHeight="1">
      <c r="A20" s="117">
        <v>2.1</v>
      </c>
      <c r="B20" s="684" t="s">
        <v>264</v>
      </c>
      <c r="C20" s="684"/>
      <c r="D20" s="684"/>
      <c r="E20" s="684"/>
      <c r="F20" s="684"/>
      <c r="AE20" s="205">
        <v>20</v>
      </c>
      <c r="AF20" s="205" t="s">
        <v>4</v>
      </c>
    </row>
    <row r="21" spans="1:41" ht="36.75" customHeight="1">
      <c r="B21" s="334" t="s">
        <v>448</v>
      </c>
      <c r="C21" s="335"/>
      <c r="D21" s="692" t="s">
        <v>297</v>
      </c>
      <c r="E21" s="693"/>
      <c r="F21" s="693"/>
      <c r="AE21" s="205">
        <v>21</v>
      </c>
      <c r="AF21" s="205" t="s">
        <v>1</v>
      </c>
    </row>
    <row r="22" spans="1:41" ht="38.25" customHeight="1">
      <c r="B22" s="334" t="s">
        <v>449</v>
      </c>
      <c r="C22" s="335"/>
      <c r="D22" s="694" t="s">
        <v>428</v>
      </c>
      <c r="E22" s="695"/>
      <c r="F22" s="695"/>
      <c r="AE22" s="205">
        <v>22</v>
      </c>
      <c r="AF22" s="205" t="s">
        <v>4</v>
      </c>
    </row>
    <row r="23" spans="1:41" ht="33" customHeight="1">
      <c r="B23" s="334" t="s">
        <v>450</v>
      </c>
      <c r="C23" s="335"/>
      <c r="D23" s="336" t="s">
        <v>437</v>
      </c>
      <c r="E23" s="335"/>
      <c r="F23" s="337"/>
      <c r="AE23" s="205">
        <v>24</v>
      </c>
      <c r="AF23" s="205" t="s">
        <v>4</v>
      </c>
    </row>
    <row r="24" spans="1:41" ht="33" customHeight="1">
      <c r="B24" s="334" t="s">
        <v>451</v>
      </c>
      <c r="C24" s="335"/>
      <c r="D24" s="336" t="s">
        <v>438</v>
      </c>
      <c r="E24" s="335"/>
      <c r="F24" s="337"/>
      <c r="AE24" s="205">
        <v>25</v>
      </c>
      <c r="AF24" s="205" t="s">
        <v>4</v>
      </c>
    </row>
    <row r="25" spans="1:41" ht="96" customHeight="1">
      <c r="A25" s="119">
        <v>2.2000000000000002</v>
      </c>
      <c r="B25" s="684" t="s">
        <v>271</v>
      </c>
      <c r="C25" s="684"/>
      <c r="D25" s="684"/>
      <c r="E25" s="684"/>
      <c r="F25" s="684"/>
      <c r="AE25" s="205">
        <v>28</v>
      </c>
      <c r="AF25" s="205" t="s">
        <v>4</v>
      </c>
    </row>
    <row r="26" spans="1:41" ht="149.25" customHeight="1">
      <c r="A26" s="119">
        <v>2.2999999999999998</v>
      </c>
      <c r="B26" s="684" t="s">
        <v>272</v>
      </c>
      <c r="C26" s="684"/>
      <c r="D26" s="684"/>
      <c r="E26" s="684"/>
      <c r="F26" s="684"/>
      <c r="AE26" s="205">
        <v>30</v>
      </c>
      <c r="AF26" s="205" t="s">
        <v>4</v>
      </c>
    </row>
    <row r="27" spans="1:41" ht="90.75" customHeight="1">
      <c r="A27" s="119">
        <v>2.4</v>
      </c>
      <c r="B27" s="684" t="s">
        <v>440</v>
      </c>
      <c r="C27" s="684"/>
      <c r="D27" s="684"/>
      <c r="E27" s="684"/>
      <c r="F27" s="684"/>
      <c r="AE27" s="205">
        <v>31</v>
      </c>
      <c r="AF27" s="205" t="s">
        <v>1</v>
      </c>
    </row>
    <row r="28" spans="1:41" ht="89.25" customHeight="1">
      <c r="A28" s="117">
        <v>3</v>
      </c>
      <c r="B28" s="684" t="s">
        <v>298</v>
      </c>
      <c r="C28" s="684"/>
      <c r="D28" s="684"/>
      <c r="E28" s="684"/>
      <c r="F28" s="684"/>
    </row>
    <row r="29" spans="1:41" ht="84" customHeight="1">
      <c r="A29" s="119">
        <v>3.1</v>
      </c>
      <c r="B29" s="684" t="s">
        <v>443</v>
      </c>
      <c r="C29" s="684"/>
      <c r="D29" s="684"/>
      <c r="E29" s="684"/>
      <c r="F29" s="684"/>
    </row>
    <row r="30" spans="1:41" ht="55.5" customHeight="1">
      <c r="A30" s="119">
        <v>3.2</v>
      </c>
      <c r="B30" s="684" t="s">
        <v>439</v>
      </c>
      <c r="C30" s="684"/>
      <c r="D30" s="684"/>
      <c r="E30" s="684"/>
      <c r="F30" s="684"/>
    </row>
    <row r="31" spans="1:41" ht="70.5" hidden="1" customHeight="1">
      <c r="A31" s="119">
        <v>3.3</v>
      </c>
      <c r="B31" s="684" t="s">
        <v>384</v>
      </c>
      <c r="C31" s="684"/>
      <c r="D31" s="684"/>
      <c r="E31" s="684"/>
      <c r="F31" s="684"/>
    </row>
    <row r="32" spans="1:41" ht="51.75" customHeight="1">
      <c r="A32" s="119">
        <v>3.3</v>
      </c>
      <c r="B32" s="689" t="s">
        <v>403</v>
      </c>
      <c r="C32" s="689"/>
      <c r="D32" s="689"/>
      <c r="E32" s="689"/>
      <c r="F32" s="689"/>
    </row>
    <row r="33" spans="1:41" ht="117" customHeight="1">
      <c r="A33" s="117">
        <v>4</v>
      </c>
      <c r="B33" s="684" t="s">
        <v>273</v>
      </c>
      <c r="C33" s="684"/>
      <c r="D33" s="684"/>
      <c r="E33" s="684"/>
      <c r="F33" s="684"/>
    </row>
    <row r="34" spans="1:41" ht="21" customHeight="1">
      <c r="B34" s="26" t="str">
        <f>IF('Names of Bidder'!D26=0,"Dated this……... day of ……….", "Dated this " &amp; AG6 &amp; LOOKUP(AG6,AE1:AE27,AF1:AF27) &amp; " day of " &amp; AG8 &amp; " " &amp;AG9)</f>
        <v>Dated this……... day of ……….</v>
      </c>
      <c r="C34" s="26"/>
      <c r="D34" s="26"/>
      <c r="E34" s="109"/>
      <c r="F34" s="109"/>
    </row>
    <row r="35" spans="1:41" ht="21" customHeight="1">
      <c r="B35" s="26" t="s">
        <v>265</v>
      </c>
      <c r="C35" s="70"/>
      <c r="D35" s="77"/>
      <c r="E35" s="77"/>
      <c r="F35" s="77"/>
    </row>
    <row r="36" spans="1:41" ht="21" customHeight="1">
      <c r="B36" s="110"/>
      <c r="C36" s="77"/>
      <c r="D36" s="77"/>
      <c r="E36" s="26"/>
      <c r="F36" s="84" t="s">
        <v>266</v>
      </c>
    </row>
    <row r="37" spans="1:41" ht="33" customHeight="1">
      <c r="B37" s="110"/>
      <c r="C37" s="77"/>
      <c r="D37" s="26"/>
      <c r="E37" s="26"/>
      <c r="F37" s="84">
        <f>'Sch-1'!J25</f>
        <v>0</v>
      </c>
    </row>
    <row r="38" spans="1:41" ht="24.95" customHeight="1">
      <c r="A38" s="101"/>
      <c r="B38" s="101"/>
      <c r="C38" s="114"/>
      <c r="D38" s="101"/>
      <c r="E38" s="107"/>
      <c r="F38" s="105"/>
    </row>
    <row r="39" spans="1:41" ht="24.95" customHeight="1">
      <c r="A39" s="479" t="s">
        <v>120</v>
      </c>
      <c r="B39" s="701">
        <f>'Sch-1'!B25</f>
        <v>0</v>
      </c>
      <c r="C39" s="701"/>
      <c r="D39" s="423"/>
      <c r="E39" s="107" t="s">
        <v>267</v>
      </c>
      <c r="F39" s="115">
        <f>'Sch-1'!J25</f>
        <v>0</v>
      </c>
    </row>
    <row r="40" spans="1:41" ht="24.95" customHeight="1">
      <c r="A40" s="479" t="s">
        <v>121</v>
      </c>
      <c r="B40" s="115">
        <f>'Sch-1'!B26</f>
        <v>0</v>
      </c>
      <c r="C40" s="116"/>
      <c r="D40" s="423"/>
      <c r="E40" s="107" t="s">
        <v>268</v>
      </c>
      <c r="F40" s="115">
        <f>'Sch-1'!J26</f>
        <v>0</v>
      </c>
    </row>
    <row r="41" spans="1:41" ht="24.95" customHeight="1">
      <c r="B41" s="102"/>
      <c r="D41" s="101"/>
      <c r="E41" s="107"/>
      <c r="F41" s="102"/>
    </row>
    <row r="42" spans="1:41" s="100" customFormat="1" ht="33" customHeight="1">
      <c r="A42" s="130" t="s">
        <v>119</v>
      </c>
      <c r="B42" s="85"/>
      <c r="C42" s="113"/>
      <c r="D42" s="26"/>
      <c r="E42" s="84"/>
      <c r="F42" s="26"/>
      <c r="H42" s="120"/>
      <c r="Z42" s="211"/>
      <c r="AA42" s="211"/>
      <c r="AB42" s="211"/>
      <c r="AC42" s="211"/>
      <c r="AD42" s="211"/>
      <c r="AE42" s="205"/>
      <c r="AF42" s="205"/>
      <c r="AG42" s="211"/>
      <c r="AH42" s="211"/>
      <c r="AI42" s="211"/>
      <c r="AJ42" s="211"/>
      <c r="AK42" s="211"/>
      <c r="AL42" s="211"/>
      <c r="AM42" s="211"/>
      <c r="AN42" s="211"/>
      <c r="AO42" s="211"/>
    </row>
    <row r="43" spans="1:41" s="100" customFormat="1" ht="33" customHeight="1">
      <c r="A43" s="697" t="s">
        <v>142</v>
      </c>
      <c r="B43" s="697"/>
      <c r="C43" s="697"/>
      <c r="D43" s="511"/>
      <c r="E43" s="482"/>
      <c r="F43" s="482"/>
      <c r="H43" s="120"/>
      <c r="Z43" s="211"/>
      <c r="AA43" s="211"/>
      <c r="AB43" s="211"/>
      <c r="AC43" s="211"/>
      <c r="AD43" s="211"/>
      <c r="AE43" s="205"/>
      <c r="AF43" s="205"/>
      <c r="AG43" s="211"/>
      <c r="AH43" s="211"/>
      <c r="AI43" s="211"/>
      <c r="AJ43" s="211"/>
      <c r="AK43" s="211"/>
      <c r="AL43" s="211"/>
      <c r="AM43" s="211"/>
      <c r="AN43" s="211"/>
      <c r="AO43" s="211"/>
    </row>
    <row r="44" spans="1:41" s="100" customFormat="1" ht="33" customHeight="1">
      <c r="A44" s="699"/>
      <c r="B44" s="699"/>
      <c r="C44" s="699"/>
      <c r="D44" s="511"/>
      <c r="E44" s="482"/>
      <c r="F44" s="482"/>
      <c r="H44" s="120"/>
      <c r="Z44" s="211"/>
      <c r="AA44" s="211"/>
      <c r="AB44" s="211"/>
      <c r="AC44" s="211"/>
      <c r="AD44" s="211"/>
      <c r="AE44" s="205"/>
      <c r="AF44" s="205"/>
      <c r="AG44" s="211"/>
      <c r="AH44" s="211"/>
      <c r="AI44" s="211"/>
      <c r="AJ44" s="211"/>
      <c r="AK44" s="211"/>
      <c r="AL44" s="211"/>
      <c r="AM44" s="211"/>
      <c r="AN44" s="211"/>
      <c r="AO44" s="211"/>
    </row>
    <row r="45" spans="1:41" s="100" customFormat="1" ht="33" customHeight="1">
      <c r="A45" s="696"/>
      <c r="B45" s="696"/>
      <c r="C45" s="696"/>
      <c r="D45" s="482"/>
      <c r="E45" s="482"/>
      <c r="F45" s="482"/>
      <c r="H45" s="120"/>
      <c r="Z45" s="211"/>
      <c r="AA45" s="211"/>
      <c r="AB45" s="211"/>
      <c r="AC45" s="211"/>
      <c r="AD45" s="211"/>
      <c r="AE45" s="205"/>
      <c r="AF45" s="205"/>
      <c r="AG45" s="211"/>
      <c r="AH45" s="211"/>
      <c r="AI45" s="211"/>
      <c r="AJ45" s="211"/>
      <c r="AK45" s="211"/>
      <c r="AL45" s="211"/>
      <c r="AM45" s="211"/>
      <c r="AN45" s="211"/>
      <c r="AO45" s="211"/>
    </row>
    <row r="46" spans="1:41" s="100" customFormat="1" ht="33" customHeight="1">
      <c r="A46" s="700" t="s">
        <v>143</v>
      </c>
      <c r="B46" s="700"/>
      <c r="C46" s="700"/>
      <c r="D46" s="511"/>
      <c r="E46" s="482"/>
      <c r="F46" s="482"/>
      <c r="H46" s="120"/>
      <c r="Z46" s="211"/>
      <c r="AA46" s="211"/>
      <c r="AB46" s="211"/>
      <c r="AC46" s="211"/>
      <c r="AD46" s="211"/>
      <c r="AE46" s="205"/>
      <c r="AF46" s="205"/>
      <c r="AG46" s="211"/>
      <c r="AH46" s="211"/>
      <c r="AI46" s="211"/>
      <c r="AJ46" s="211"/>
      <c r="AK46" s="211"/>
      <c r="AL46" s="211"/>
      <c r="AM46" s="211"/>
      <c r="AN46" s="211"/>
      <c r="AO46" s="211"/>
    </row>
    <row r="47" spans="1:41" s="100" customFormat="1" ht="33" customHeight="1">
      <c r="A47" s="700" t="s">
        <v>141</v>
      </c>
      <c r="B47" s="700"/>
      <c r="C47" s="700"/>
      <c r="D47" s="511"/>
      <c r="E47" s="482"/>
      <c r="F47" s="482"/>
      <c r="H47" s="120"/>
      <c r="Z47" s="211"/>
      <c r="AA47" s="211"/>
      <c r="AB47" s="211"/>
      <c r="AC47" s="211"/>
      <c r="AD47" s="211"/>
      <c r="AE47" s="205"/>
      <c r="AF47" s="205"/>
      <c r="AG47" s="211"/>
      <c r="AH47" s="211"/>
      <c r="AI47" s="211"/>
      <c r="AJ47" s="211"/>
      <c r="AK47" s="211"/>
      <c r="AL47" s="211"/>
      <c r="AM47" s="211"/>
      <c r="AN47" s="211"/>
      <c r="AO47" s="211"/>
    </row>
    <row r="48" spans="1:41" s="100" customFormat="1" ht="33" customHeight="1">
      <c r="A48" s="700" t="s">
        <v>144</v>
      </c>
      <c r="B48" s="700"/>
      <c r="C48" s="700"/>
      <c r="D48" s="511"/>
      <c r="E48" s="482"/>
      <c r="F48" s="482"/>
      <c r="H48" s="120"/>
      <c r="Z48" s="211"/>
      <c r="AA48" s="211"/>
      <c r="AB48" s="211"/>
      <c r="AC48" s="211"/>
      <c r="AD48" s="211"/>
      <c r="AE48" s="205"/>
      <c r="AF48" s="205"/>
      <c r="AG48" s="211"/>
      <c r="AH48" s="211"/>
      <c r="AI48" s="211"/>
      <c r="AJ48" s="211"/>
      <c r="AK48" s="211"/>
      <c r="AL48" s="211"/>
      <c r="AM48" s="211"/>
      <c r="AN48" s="211"/>
      <c r="AO48" s="211"/>
    </row>
    <row r="49" spans="1:41" s="100" customFormat="1" ht="33" customHeight="1">
      <c r="A49" s="697" t="s">
        <v>145</v>
      </c>
      <c r="B49" s="697"/>
      <c r="C49" s="697"/>
      <c r="D49" s="511"/>
      <c r="E49" s="482"/>
      <c r="F49" s="482"/>
      <c r="H49" s="120"/>
      <c r="Z49" s="211"/>
      <c r="AA49" s="211"/>
      <c r="AB49" s="211"/>
      <c r="AC49" s="211"/>
      <c r="AD49" s="211"/>
      <c r="AE49" s="205"/>
      <c r="AF49" s="205"/>
      <c r="AG49" s="211"/>
      <c r="AH49" s="211"/>
      <c r="AI49" s="211"/>
      <c r="AJ49" s="211"/>
      <c r="AK49" s="211"/>
      <c r="AL49" s="211"/>
      <c r="AM49" s="211"/>
      <c r="AN49" s="211"/>
      <c r="AO49" s="211"/>
    </row>
    <row r="50" spans="1:41" s="100" customFormat="1" ht="33" customHeight="1">
      <c r="A50" s="699"/>
      <c r="B50" s="699"/>
      <c r="C50" s="699"/>
      <c r="D50" s="501"/>
      <c r="E50" s="501"/>
      <c r="F50" s="501"/>
      <c r="H50" s="120"/>
      <c r="Z50" s="211"/>
      <c r="AA50" s="211"/>
      <c r="AB50" s="211"/>
      <c r="AC50" s="211"/>
      <c r="AD50" s="211"/>
      <c r="AE50" s="205"/>
      <c r="AF50" s="205"/>
      <c r="AG50" s="211"/>
      <c r="AH50" s="211"/>
      <c r="AI50" s="211"/>
      <c r="AJ50" s="211"/>
      <c r="AK50" s="211"/>
      <c r="AL50" s="211"/>
      <c r="AM50" s="211"/>
      <c r="AN50" s="211"/>
      <c r="AO50" s="211"/>
    </row>
    <row r="51" spans="1:41" s="100" customFormat="1" ht="33" customHeight="1">
      <c r="A51" s="696"/>
      <c r="B51" s="696"/>
      <c r="C51" s="696"/>
      <c r="D51" s="698"/>
      <c r="E51" s="698"/>
      <c r="F51" s="698"/>
      <c r="H51" s="120"/>
      <c r="Z51" s="211"/>
      <c r="AA51" s="211"/>
      <c r="AB51" s="211"/>
      <c r="AC51" s="211"/>
      <c r="AD51" s="211"/>
      <c r="AE51" s="205"/>
      <c r="AF51" s="205"/>
      <c r="AG51" s="211"/>
      <c r="AH51" s="211"/>
      <c r="AI51" s="211"/>
      <c r="AJ51" s="211"/>
      <c r="AK51" s="211"/>
      <c r="AL51" s="211"/>
      <c r="AM51" s="211"/>
      <c r="AN51" s="211"/>
      <c r="AO51" s="211"/>
    </row>
    <row r="52" spans="1:41" s="100" customFormat="1" ht="33" customHeight="1">
      <c r="A52" s="130"/>
      <c r="B52" s="130"/>
      <c r="C52" s="130"/>
      <c r="D52" s="131"/>
      <c r="E52" s="131"/>
      <c r="F52" s="131"/>
      <c r="H52" s="120"/>
      <c r="Z52" s="211"/>
      <c r="AA52" s="211"/>
      <c r="AB52" s="211"/>
      <c r="AC52" s="211"/>
      <c r="AD52" s="211"/>
      <c r="AE52" s="205"/>
      <c r="AF52" s="205"/>
      <c r="AG52" s="211"/>
      <c r="AH52" s="211"/>
      <c r="AI52" s="211"/>
      <c r="AJ52" s="211"/>
      <c r="AK52" s="211"/>
      <c r="AL52" s="211"/>
      <c r="AM52" s="211"/>
      <c r="AN52" s="211"/>
      <c r="AO52" s="211"/>
    </row>
    <row r="53" spans="1:41" s="100" customFormat="1" ht="33" customHeight="1">
      <c r="A53" s="120"/>
      <c r="B53" s="105"/>
      <c r="C53" s="102"/>
      <c r="D53" s="102"/>
      <c r="E53" s="102"/>
      <c r="H53" s="120"/>
      <c r="Z53" s="211"/>
      <c r="AA53" s="211"/>
      <c r="AB53" s="211"/>
      <c r="AC53" s="211"/>
      <c r="AD53" s="211"/>
      <c r="AE53" s="205"/>
      <c r="AF53" s="205"/>
      <c r="AG53" s="211"/>
      <c r="AH53" s="211"/>
      <c r="AI53" s="211"/>
      <c r="AJ53" s="211"/>
      <c r="AK53" s="211"/>
      <c r="AL53" s="211"/>
      <c r="AM53" s="211"/>
      <c r="AN53" s="211"/>
      <c r="AO53" s="211"/>
    </row>
    <row r="54" spans="1:41" s="100" customFormat="1" ht="33" customHeight="1">
      <c r="A54" s="120"/>
      <c r="B54" s="105"/>
      <c r="C54" s="102"/>
      <c r="D54" s="102"/>
      <c r="E54" s="102"/>
      <c r="H54" s="120"/>
      <c r="Z54" s="211"/>
      <c r="AA54" s="211"/>
      <c r="AB54" s="211"/>
      <c r="AC54" s="211"/>
      <c r="AD54" s="211"/>
      <c r="AE54" s="205"/>
      <c r="AF54" s="205"/>
      <c r="AG54" s="211"/>
      <c r="AH54" s="211"/>
      <c r="AI54" s="211"/>
      <c r="AJ54" s="211"/>
      <c r="AK54" s="211"/>
      <c r="AL54" s="211"/>
      <c r="AM54" s="211"/>
      <c r="AN54" s="211"/>
      <c r="AO54" s="211"/>
    </row>
    <row r="55" spans="1:41" s="100" customFormat="1" ht="33" customHeight="1">
      <c r="A55" s="120"/>
      <c r="B55" s="105"/>
      <c r="C55" s="102"/>
      <c r="D55" s="102"/>
      <c r="E55" s="102"/>
      <c r="H55" s="120"/>
      <c r="Z55" s="211"/>
      <c r="AA55" s="211"/>
      <c r="AB55" s="211"/>
      <c r="AC55" s="211"/>
      <c r="AD55" s="211"/>
      <c r="AE55" s="205"/>
      <c r="AF55" s="205"/>
      <c r="AG55" s="211"/>
      <c r="AH55" s="211"/>
      <c r="AI55" s="211"/>
      <c r="AJ55" s="211"/>
      <c r="AK55" s="211"/>
      <c r="AL55" s="211"/>
      <c r="AM55" s="211"/>
      <c r="AN55" s="211"/>
      <c r="AO55" s="211"/>
    </row>
    <row r="56" spans="1:41">
      <c r="A56" s="105"/>
    </row>
    <row r="57" spans="1:41">
      <c r="A57" s="105"/>
    </row>
    <row r="58" spans="1:41">
      <c r="A58" s="105"/>
    </row>
    <row r="59" spans="1:41">
      <c r="A59" s="105"/>
    </row>
    <row r="60" spans="1:41">
      <c r="A60" s="105"/>
    </row>
    <row r="61" spans="1:41">
      <c r="A61" s="105"/>
    </row>
    <row r="62" spans="1:41">
      <c r="A62" s="105"/>
    </row>
    <row r="63" spans="1:41">
      <c r="A63" s="105"/>
    </row>
    <row r="64" spans="1:41">
      <c r="A64" s="105"/>
    </row>
    <row r="65" spans="1:1">
      <c r="A65" s="105"/>
    </row>
    <row r="66" spans="1:1">
      <c r="A66" s="105"/>
    </row>
    <row r="67" spans="1:1">
      <c r="A67" s="105"/>
    </row>
  </sheetData>
  <sheetProtection algorithmName="SHA-512" hashValue="PoV+wyl8WCKFS43g8L7spa48jVZL03ZU6CpXjECMKJO7ZFlaSZLSn9VFN+NPSMObkez02tqmbrOD33kK8jQgyA==" saltValue="10H1lclqYgakJ/C/wq982g==" spinCount="100000" sheet="1" objects="1" scenarios="1"/>
  <customSheetViews>
    <customSheetView guid="{22581B22-4535-40E8-AE84-3A56DECE0C04}" showPageBreaks="1" showGridLines="0" zeroValues="0" printArea="1" hiddenRows="1" view="pageBreakPreview">
      <selection activeCell="C5" sqref="C5:F5"/>
      <rowBreaks count="1" manualBreakCount="1">
        <brk id="32" max="5" man="1"/>
      </rowBreaks>
      <pageMargins left="0.75" right="0.77" top="0.73" bottom="0.75" header="0.52" footer="0.45"/>
      <pageSetup scale="92" orientation="portrait" r:id="rId1"/>
      <headerFooter alignWithMargins="0"/>
    </customSheetView>
    <customSheetView guid="{01BD8524-9381-4704-9D50-6C848948AE22}" showPageBreaks="1" showGridLines="0" zeroValues="0" printArea="1" hiddenRows="1" view="pageBreakPreview" topLeftCell="A26">
      <selection activeCell="C5" sqref="C5:F5"/>
      <rowBreaks count="1" manualBreakCount="1">
        <brk id="32" max="5" man="1"/>
      </rowBreaks>
      <pageMargins left="0.75" right="0.77" top="0.73" bottom="0.75" header="0.52" footer="0.45"/>
      <pageSetup scale="92" orientation="portrait" r:id="rId2"/>
      <headerFooter alignWithMargins="0"/>
    </customSheetView>
    <customSheetView guid="{87981F99-33D2-48F3-9138-10E7D5F1DFD3}"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2" orientation="portrait" r:id="rId3"/>
      <headerFooter alignWithMargins="0"/>
    </customSheetView>
    <customSheetView guid="{2BA1F3A4-7362-4C75-9E02-FB6308B23F40}" showPageBreaks="1" showGridLines="0" zeroValues="0" printArea="1" hiddenRows="1" view="pageBreakPreview" topLeftCell="A37">
      <selection activeCell="F52" sqref="F52"/>
      <rowBreaks count="1" manualBreakCount="1">
        <brk id="32" max="5" man="1"/>
      </rowBreaks>
      <pageMargins left="0.75" right="0.77" top="0.73" bottom="0.75" header="0.52" footer="0.45"/>
      <pageSetup scale="92" orientation="portrait" r:id="rId4"/>
      <headerFooter alignWithMargins="0"/>
    </customSheetView>
    <customSheetView guid="{88CDEBAE-8E08-4224-B529-C4120559940A}" showPageBreaks="1" showGridLines="0" zeroValues="0" printArea="1" hiddenRows="1" view="pageBreakPreview" topLeftCell="A35">
      <selection activeCell="F52" sqref="F52"/>
      <rowBreaks count="1" manualBreakCount="1">
        <brk id="32" max="5" man="1"/>
      </rowBreaks>
      <pageMargins left="0.75" right="0.77" top="0.73" bottom="0.75" header="0.52" footer="0.45"/>
      <pageSetup scale="92" orientation="portrait" r:id="rId5"/>
      <headerFooter alignWithMargins="0"/>
    </customSheetView>
    <customSheetView guid="{A8D67B77-0FCD-43C6-B55F-10F11F3996C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6"/>
      <headerFooter alignWithMargins="0"/>
    </customSheetView>
    <customSheetView guid="{2B22B4D9-734E-466D-B6F8-DF61D532EF69}" showPageBreaks="1" showGridLines="0" zeroValues="0" printArea="1" hiddenRows="1" view="pageBreakPreview">
      <selection activeCell="C5" sqref="C5:F5"/>
      <rowBreaks count="1" manualBreakCount="1">
        <brk id="32" max="5" man="1"/>
      </rowBreaks>
      <pageMargins left="0.75" right="0.77" top="0.73" bottom="0.75" header="0.52" footer="0.45"/>
      <pageSetup scale="98" orientation="portrait" r:id="rId7"/>
      <headerFooter alignWithMargins="0"/>
    </customSheetView>
    <customSheetView guid="{7781E931-9022-448B-8CEA-16A952A0B08B}"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8"/>
      <headerFooter alignWithMargins="0"/>
    </customSheetView>
    <customSheetView guid="{FE49A1A8-589E-4C61-B5F2-2DC8472D06ED}" showPageBreaks="1" showGridLines="0" zeroValues="0" printArea="1" hiddenRows="1" view="pageBreakPreview" topLeftCell="A15">
      <selection activeCell="F45" sqref="F45"/>
      <rowBreaks count="2" manualBreakCount="2">
        <brk id="26" max="5" man="1"/>
        <brk id="33" max="5" man="1"/>
      </rowBreaks>
      <pageMargins left="0.75" right="0.77" top="0.73" bottom="0.75" header="0.52" footer="0.45"/>
      <pageSetup scale="95" orientation="portrait" r:id="rId9"/>
      <headerFooter alignWithMargins="0"/>
    </customSheetView>
    <customSheetView guid="{EF525F2E-18DE-47FD-A864-6F2A2CA91061}" zeroValues="0" hiddenRows="1" topLeftCell="A13">
      <selection activeCell="F45" sqref="F45"/>
      <rowBreaks count="2" manualBreakCount="2">
        <brk id="26" max="5" man="1"/>
        <brk id="33" max="5" man="1"/>
      </rowBreaks>
      <pageMargins left="0.75" right="0.77" top="0.73" bottom="0.75" header="0.52" footer="0.45"/>
      <pageSetup scale="95" orientation="portrait" r:id="rId10"/>
      <headerFooter alignWithMargins="0"/>
    </customSheetView>
    <customSheetView guid="{9C0E3A54-A1E4-4406-967B-FE168F751196}" zeroValues="0" hiddenRows="1" topLeftCell="A19">
      <selection activeCell="F45" sqref="F45"/>
      <rowBreaks count="2" manualBreakCount="2">
        <brk id="26" max="5" man="1"/>
        <brk id="33" max="5" man="1"/>
      </rowBreaks>
      <pageMargins left="0.75" right="0.77" top="0.73" bottom="0.75" header="0.52" footer="0.45"/>
      <pageSetup scale="95" orientation="portrait" r:id="rId11"/>
      <headerFooter alignWithMargins="0"/>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12"/>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3"/>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14"/>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r:id="rId17"/>
      <headerFooter alignWithMargins="0"/>
    </customSheetView>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r:id="rId18"/>
      <headerFooter alignWithMargins="0"/>
    </customSheetView>
    <customSheetView guid="{42E48991-4351-4471-8AF6-A35D24AE57E4}" showPageBreaks="1" showGridLines="0" zeroValues="0" printArea="1" hiddenRows="1" view="pageBreakPreview">
      <selection activeCell="F45" sqref="F45"/>
      <rowBreaks count="2" manualBreakCount="2">
        <brk id="26" max="5" man="1"/>
        <brk id="33" max="5" man="1"/>
      </rowBreaks>
      <pageMargins left="0.75" right="0.77" top="0.73" bottom="0.75" header="0.52" footer="0.45"/>
      <pageSetup scale="95" orientation="portrait" r:id="rId19"/>
      <headerFooter alignWithMargins="0"/>
    </customSheetView>
    <customSheetView guid="{5A07DBA2-29FE-46EA-8A64-6BF1FB7295C8}" showPageBreaks="1" showGridLines="0" zeroValues="0" printArea="1" hiddenRows="1" view="pageBreakPreview" showRuler="0">
      <selection activeCell="F45" sqref="F45"/>
      <rowBreaks count="2" manualBreakCount="2">
        <brk id="26" max="5" man="1"/>
        <brk id="33" max="5" man="1"/>
      </rowBreaks>
      <pageMargins left="0.75" right="0.77" top="0.73" bottom="0.75" header="0.52" footer="0.45"/>
      <pageSetup scale="95" orientation="portrait" r:id="rId20"/>
      <headerFooter alignWithMargins="0"/>
    </customSheetView>
    <customSheetView guid="{BE00177C-666B-4CCB-B6AF-EE8409A04F15}" showPageBreaks="1" showGridLines="0" zeroValues="0" printArea="1" hiddenRows="1" view="pageBreakPreview">
      <selection activeCell="C5" sqref="C5:F5"/>
      <rowBreaks count="2" manualBreakCount="2">
        <brk id="26" max="5" man="1"/>
        <brk id="33" max="5" man="1"/>
      </rowBreaks>
      <pageMargins left="0.75" right="0.77" top="0.73" bottom="0.75" header="0.52" footer="0.45"/>
      <pageSetup scale="95" orientation="portrait" r:id="rId21"/>
      <headerFooter alignWithMargins="0"/>
    </customSheetView>
    <customSheetView guid="{8020169D-1904-4071-9010-34C6BAD35472}"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22"/>
      <headerFooter alignWithMargins="0"/>
    </customSheetView>
    <customSheetView guid="{EFF9997F-F423-457E-8339-C5D06689EC0D}" showPageBreaks="1" showGridLines="0" zeroValues="0" printArea="1" hiddenRows="1" view="pageBreakPreview">
      <selection activeCell="C5" sqref="C5:F5"/>
      <pageMargins left="0.75" right="0.77" top="0.73" bottom="0.75" header="0.52" footer="0.45"/>
      <pageSetup orientation="portrait" r:id="rId23"/>
      <headerFooter alignWithMargins="0"/>
    </customSheetView>
    <customSheetView guid="{D39E83F3-4061-47C5-8153-10B7C21D208A}" showPageBreaks="1" showGridLines="0" zeroValues="0" printArea="1" hiddenRows="1" view="pageBreakPreview" topLeftCell="A40">
      <selection activeCell="C5" sqref="C5:F5"/>
      <pageMargins left="0.75" right="0.77" top="0.73" bottom="0.75" header="0.52" footer="0.45"/>
      <pageSetup orientation="portrait" r:id="rId24"/>
      <headerFooter alignWithMargins="0"/>
    </customSheetView>
    <customSheetView guid="{D963BE1A-1920-4E18-8F54-07F354CCE224}" showPageBreaks="1" showGridLines="0" zeroValues="0" printArea="1" hiddenRows="1" view="pageBreakPreview" topLeftCell="A28">
      <selection activeCell="C5" sqref="C5:F5"/>
      <rowBreaks count="2" manualBreakCount="2">
        <brk id="24" max="5" man="1"/>
        <brk id="32" max="5" man="1"/>
      </rowBreaks>
      <pageMargins left="0.75" right="0.77" top="0.73" bottom="0.75" header="0.52" footer="0.45"/>
      <pageSetup scale="98" orientation="portrait" r:id="rId25"/>
      <headerFooter alignWithMargins="0"/>
    </customSheetView>
    <customSheetView guid="{D545044E-B7FF-408B-A291-2187C526EC3D}" showPageBreaks="1" showGridLines="0" zeroValues="0" printArea="1" hiddenRows="1" view="pageBreakPreview" topLeftCell="A44">
      <selection activeCell="F46" sqref="F46:F51"/>
      <rowBreaks count="1" manualBreakCount="1">
        <brk id="32" max="5" man="1"/>
      </rowBreaks>
      <pageMargins left="0.75" right="0.77" top="0.73" bottom="0.75" header="0.52" footer="0.45"/>
      <pageSetup scale="98" orientation="portrait" r:id="rId26"/>
      <headerFooter alignWithMargins="0"/>
    </customSheetView>
    <customSheetView guid="{883F4F4D-A630-4132-B676-8201FF751979}" showPageBreaks="1" showGridLines="0" zeroValues="0" printArea="1" hiddenRows="1" view="pageBreakPreview">
      <selection activeCell="F45" sqref="F45"/>
      <rowBreaks count="1" manualBreakCount="1">
        <brk id="32" max="5" man="1"/>
      </rowBreaks>
      <pageMargins left="0.75" right="0.77" top="0.73" bottom="0.75" header="0.52" footer="0.45"/>
      <pageSetup scale="98" orientation="portrait" r:id="rId27"/>
      <headerFooter alignWithMargins="0"/>
    </customSheetView>
    <customSheetView guid="{FA8C7114-2E15-4727-B4B0-927BCE12D1A6}"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28"/>
      <headerFooter alignWithMargins="0"/>
    </customSheetView>
    <customSheetView guid="{483DCDBB-D1CA-4B11-85F4-FA65A96DCE2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29"/>
      <headerFooter alignWithMargins="0"/>
    </customSheetView>
    <customSheetView guid="{97EFF801-2C6F-4063-9981-A39996328FAC}" showPageBreaks="1" showGridLines="0" zeroValues="0" printArea="1" hiddenRows="1" view="pageBreakPreview" topLeftCell="A19">
      <selection activeCell="F52" sqref="F52"/>
      <rowBreaks count="1" manualBreakCount="1">
        <brk id="32" max="5" man="1"/>
      </rowBreaks>
      <pageMargins left="0.75" right="0.77" top="0.73" bottom="0.75" header="0.52" footer="0.45"/>
      <pageSetup scale="98" orientation="portrait" r:id="rId30"/>
      <headerFooter alignWithMargins="0"/>
    </customSheetView>
    <customSheetView guid="{585A669F-29FF-4D0D-B50C-5C677FB93FEB}" showPageBreaks="1" showGridLines="0" zeroValues="0" printArea="1" hiddenRows="1" view="pageBreakPreview">
      <selection activeCell="F52" sqref="F52"/>
      <rowBreaks count="1" manualBreakCount="1">
        <brk id="32" max="5" man="1"/>
      </rowBreaks>
      <pageMargins left="0.75" right="0.77" top="0.73" bottom="0.75" header="0.52" footer="0.45"/>
      <pageSetup scale="92" orientation="portrait" r:id="rId31"/>
      <headerFooter alignWithMargins="0"/>
    </customSheetView>
    <customSheetView guid="{804C0530-632A-4E06-A9A2-093B6503F55F}" showPageBreaks="1" showGridLines="0" zeroValues="0" printArea="1" hiddenRows="1" view="pageBreakPreview" topLeftCell="A37">
      <selection activeCell="F52" sqref="F52"/>
      <rowBreaks count="1" manualBreakCount="1">
        <brk id="32" max="5" man="1"/>
      </rowBreaks>
      <pageMargins left="0.75" right="0.77" top="0.73" bottom="0.75" header="0.52" footer="0.45"/>
      <pageSetup scale="92" orientation="portrait" r:id="rId32"/>
      <headerFooter alignWithMargins="0"/>
    </customSheetView>
    <customSheetView guid="{5C772B04-11E1-4A74-9F43-9A74EF38E5E2}" showPageBreaks="1" showGridLines="0" zeroValues="0" printArea="1" hiddenRows="1" view="pageBreakPreview" topLeftCell="A7">
      <selection activeCell="F52" sqref="F52"/>
      <rowBreaks count="1" manualBreakCount="1">
        <brk id="32" max="5" man="1"/>
      </rowBreaks>
      <pageMargins left="0.75" right="0.77" top="0.73" bottom="0.75" header="0.52" footer="0.45"/>
      <pageSetup scale="92" orientation="portrait" r:id="rId33"/>
      <headerFooter alignWithMargins="0"/>
    </customSheetView>
    <customSheetView guid="{65BDA0F1-6D38-4874-87A2-19D645CD5B6D}" showPageBreaks="1" showGridLines="0" zeroValues="0" printArea="1" hiddenRows="1" view="pageBreakPreview" topLeftCell="A24">
      <selection activeCell="D46" sqref="D46"/>
      <rowBreaks count="1" manualBreakCount="1">
        <brk id="32" max="5" man="1"/>
      </rowBreaks>
      <pageMargins left="0.75" right="0.77" top="0.73" bottom="0.75" header="0.52" footer="0.45"/>
      <pageSetup scale="92" orientation="portrait" r:id="rId34"/>
      <headerFooter alignWithMargins="0"/>
    </customSheetView>
  </customSheetViews>
  <mergeCells count="31">
    <mergeCell ref="H17:L17"/>
    <mergeCell ref="A51:C51"/>
    <mergeCell ref="B28:F28"/>
    <mergeCell ref="B30:F30"/>
    <mergeCell ref="A43:C43"/>
    <mergeCell ref="D51:F51"/>
    <mergeCell ref="A50:C50"/>
    <mergeCell ref="A48:C48"/>
    <mergeCell ref="A46:C46"/>
    <mergeCell ref="A47:C47"/>
    <mergeCell ref="A49:C49"/>
    <mergeCell ref="A45:C45"/>
    <mergeCell ref="B29:F29"/>
    <mergeCell ref="A44:C44"/>
    <mergeCell ref="B33:F33"/>
    <mergeCell ref="B39:C39"/>
    <mergeCell ref="B32:F32"/>
    <mergeCell ref="B25:F25"/>
    <mergeCell ref="B26:F26"/>
    <mergeCell ref="B31:F31"/>
    <mergeCell ref="B27:F27"/>
    <mergeCell ref="A3:F3"/>
    <mergeCell ref="C5:F5"/>
    <mergeCell ref="B6:C6"/>
    <mergeCell ref="C15:F15"/>
    <mergeCell ref="B17:F17"/>
    <mergeCell ref="B18:F18"/>
    <mergeCell ref="B19:F19"/>
    <mergeCell ref="D21:F21"/>
    <mergeCell ref="B20:F20"/>
    <mergeCell ref="D22:F22"/>
  </mergeCells>
  <phoneticPr fontId="33" type="noConversion"/>
  <pageMargins left="0.75" right="0.77" top="0.73" bottom="0.75" header="0.52" footer="0.45"/>
  <pageSetup scale="92" orientation="portrait" r:id="rId35"/>
  <headerFooter alignWithMargins="0"/>
  <rowBreaks count="1" manualBreakCount="1">
    <brk id="29" max="5" man="1"/>
  </rowBreaks>
  <drawing r:id="rId3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46"/>
  <sheetViews>
    <sheetView view="pageBreakPreview" topLeftCell="A4" zoomScaleNormal="100" zoomScaleSheetLayoutView="100" workbookViewId="0">
      <selection activeCell="F21" sqref="F21"/>
    </sheetView>
  </sheetViews>
  <sheetFormatPr defaultColWidth="8" defaultRowHeight="16.5"/>
  <cols>
    <col min="1" max="1" width="7.5" style="343" customWidth="1"/>
    <col min="2" max="2" width="46.875" style="343" customWidth="1"/>
    <col min="3" max="3" width="2.25" style="343" customWidth="1"/>
    <col min="4" max="4" width="17.625" style="403" customWidth="1"/>
    <col min="5" max="5" width="4.125" style="403" customWidth="1"/>
    <col min="6" max="6" width="17.625" style="403" customWidth="1"/>
    <col min="7" max="7" width="29.625" style="346" customWidth="1"/>
    <col min="8" max="8" width="15.25" style="346" customWidth="1"/>
    <col min="9" max="9" width="8.875" style="346" bestFit="1" customWidth="1"/>
    <col min="10" max="11" width="8" style="346"/>
    <col min="12" max="12" width="14" style="346" customWidth="1"/>
    <col min="13" max="16384" width="8" style="346"/>
  </cols>
  <sheetData>
    <row r="1" spans="1:8" ht="15.95" customHeight="1">
      <c r="B1" s="702" t="s">
        <v>316</v>
      </c>
      <c r="C1" s="703"/>
      <c r="D1" s="703"/>
      <c r="E1" s="703"/>
      <c r="F1" s="703"/>
    </row>
    <row r="2" spans="1:8" ht="15.95" customHeight="1">
      <c r="B2" s="344"/>
      <c r="C2" s="345"/>
      <c r="D2" s="347"/>
      <c r="E2" s="347"/>
      <c r="F2" s="347"/>
    </row>
    <row r="3" spans="1:8" s="348" customFormat="1" ht="15.95" customHeight="1">
      <c r="A3" s="343"/>
      <c r="B3" s="343"/>
      <c r="C3" s="343"/>
      <c r="D3" s="704" t="s">
        <v>317</v>
      </c>
      <c r="E3" s="704"/>
      <c r="F3" s="704"/>
    </row>
    <row r="4" spans="1:8" s="348" customFormat="1" ht="20.25" customHeight="1">
      <c r="A4" s="705" t="s">
        <v>318</v>
      </c>
      <c r="B4" s="705"/>
      <c r="C4" s="705"/>
      <c r="D4" s="706" t="e">
        <f>'Sch-1'!#REF!</f>
        <v>#REF!</v>
      </c>
      <c r="E4" s="706"/>
      <c r="F4" s="706"/>
    </row>
    <row r="5" spans="1:8" s="354" customFormat="1" ht="21" customHeight="1">
      <c r="A5" s="350" t="s">
        <v>193</v>
      </c>
      <c r="B5" s="710" t="s">
        <v>319</v>
      </c>
      <c r="C5" s="711"/>
      <c r="D5" s="351" t="s">
        <v>320</v>
      </c>
      <c r="E5" s="712" t="s">
        <v>321</v>
      </c>
      <c r="F5" s="713"/>
    </row>
    <row r="6" spans="1:8" s="348" customFormat="1" ht="36" customHeight="1">
      <c r="A6" s="355">
        <v>1</v>
      </c>
      <c r="B6" s="356" t="s">
        <v>322</v>
      </c>
      <c r="C6" s="357"/>
      <c r="D6" s="358">
        <f>'Sch-4'!D15</f>
        <v>0</v>
      </c>
      <c r="E6" s="359" t="s">
        <v>323</v>
      </c>
      <c r="F6" s="360">
        <f>D6</f>
        <v>0</v>
      </c>
      <c r="G6" s="361"/>
    </row>
    <row r="7" spans="1:8" s="348" customFormat="1" ht="34.5" customHeight="1">
      <c r="A7" s="355">
        <v>2</v>
      </c>
      <c r="B7" s="356" t="s">
        <v>324</v>
      </c>
      <c r="C7" s="357"/>
      <c r="D7" s="358">
        <f>'Sch-4'!D17</f>
        <v>0</v>
      </c>
      <c r="E7" s="359"/>
      <c r="F7" s="360">
        <f>D7</f>
        <v>0</v>
      </c>
      <c r="G7" s="361"/>
    </row>
    <row r="8" spans="1:8" s="348" customFormat="1" ht="21" customHeight="1">
      <c r="A8" s="355">
        <v>3</v>
      </c>
      <c r="B8" s="356" t="s">
        <v>325</v>
      </c>
      <c r="C8" s="357"/>
      <c r="D8" s="362" t="e">
        <f>'Sch-4'!#REF!</f>
        <v>#REF!</v>
      </c>
      <c r="E8" s="352"/>
      <c r="F8" s="353" t="e">
        <f>D8</f>
        <v>#REF!</v>
      </c>
      <c r="G8" s="361"/>
    </row>
    <row r="9" spans="1:8" s="348" customFormat="1" ht="21" customHeight="1">
      <c r="A9" s="355">
        <v>4</v>
      </c>
      <c r="B9" s="356" t="s">
        <v>326</v>
      </c>
      <c r="C9" s="357"/>
      <c r="D9" s="362" t="s">
        <v>245</v>
      </c>
      <c r="E9" s="359"/>
      <c r="F9" s="353" t="str">
        <f>D9</f>
        <v>Not Applicable</v>
      </c>
    </row>
    <row r="10" spans="1:8" s="348" customFormat="1" ht="21" customHeight="1">
      <c r="A10" s="355">
        <v>5</v>
      </c>
      <c r="B10" s="356" t="s">
        <v>327</v>
      </c>
      <c r="C10" s="357"/>
      <c r="D10" s="363" t="e">
        <f>SUM(D6,D7,D8)</f>
        <v>#REF!</v>
      </c>
      <c r="E10" s="359"/>
      <c r="F10" s="364" t="e">
        <f>SUM(F6,F7,F8)</f>
        <v>#REF!</v>
      </c>
    </row>
    <row r="11" spans="1:8" s="348" customFormat="1" ht="21" customHeight="1">
      <c r="A11" s="355">
        <v>6</v>
      </c>
      <c r="B11" s="365" t="s">
        <v>328</v>
      </c>
      <c r="C11" s="366" t="s">
        <v>323</v>
      </c>
      <c r="D11" s="358" t="e">
        <f>H11</f>
        <v>#REF!</v>
      </c>
      <c r="E11" s="367" t="s">
        <v>323</v>
      </c>
      <c r="F11" s="360" t="e">
        <f>D11</f>
        <v>#REF!</v>
      </c>
      <c r="H11" s="368" t="e">
        <f>ROUND(('Sch-1'!#REF!-'Sch-1 Dis'!G23)+('Sch-2'!G18-'Sch-2 Dis'!G17),0)</f>
        <v>#REF!</v>
      </c>
    </row>
    <row r="12" spans="1:8" s="348" customFormat="1" ht="21.95" customHeight="1">
      <c r="A12" s="355">
        <v>7</v>
      </c>
      <c r="B12" s="365" t="s">
        <v>329</v>
      </c>
      <c r="C12" s="357"/>
      <c r="D12" s="351" t="e">
        <f>D10-D11</f>
        <v>#REF!</v>
      </c>
      <c r="E12" s="359"/>
      <c r="F12" s="364" t="e">
        <f>F10-F11</f>
        <v>#REF!</v>
      </c>
      <c r="G12" s="369"/>
    </row>
    <row r="13" spans="1:8" s="348" customFormat="1" ht="21.95" customHeight="1">
      <c r="A13" s="355">
        <v>8</v>
      </c>
      <c r="B13" s="356" t="s">
        <v>330</v>
      </c>
      <c r="C13" s="357"/>
      <c r="D13" s="358"/>
      <c r="E13" s="359"/>
      <c r="F13" s="360"/>
    </row>
    <row r="14" spans="1:8" s="348" customFormat="1" ht="21.95" customHeight="1">
      <c r="A14" s="355" t="s">
        <v>323</v>
      </c>
      <c r="B14" s="356" t="s">
        <v>331</v>
      </c>
      <c r="C14" s="370"/>
      <c r="D14" s="371" t="e">
        <f>'Sch-4 Dis'!D14:E14</f>
        <v>#REF!</v>
      </c>
      <c r="E14" s="372"/>
      <c r="F14" s="353">
        <f>F32</f>
        <v>0</v>
      </c>
      <c r="G14" s="361"/>
    </row>
    <row r="15" spans="1:8" s="348" customFormat="1" ht="21.95" customHeight="1">
      <c r="A15" s="355"/>
      <c r="B15" s="356" t="s">
        <v>332</v>
      </c>
      <c r="C15" s="357"/>
      <c r="D15" s="371" t="e">
        <f>'Sch-4 Dis'!D17:E17</f>
        <v>#REF!</v>
      </c>
      <c r="E15" s="373"/>
      <c r="F15" s="353" t="e">
        <f>F34</f>
        <v>#REF!</v>
      </c>
      <c r="G15" s="361"/>
    </row>
    <row r="16" spans="1:8" s="348" customFormat="1" ht="21.95" customHeight="1">
      <c r="A16" s="355"/>
      <c r="B16" s="356" t="s">
        <v>333</v>
      </c>
      <c r="C16" s="357"/>
      <c r="D16" s="371" t="e">
        <f>'Sch-4 Dis'!D22:E22</f>
        <v>#REF!</v>
      </c>
      <c r="E16" s="373"/>
      <c r="F16" s="353" t="e">
        <f>F35</f>
        <v>#REF!</v>
      </c>
      <c r="G16" s="361"/>
    </row>
    <row r="17" spans="1:12" s="348" customFormat="1" ht="21.95" customHeight="1">
      <c r="A17" s="355"/>
      <c r="B17" s="356" t="s">
        <v>334</v>
      </c>
      <c r="C17" s="357"/>
      <c r="D17" s="371" t="e">
        <f>SUM('Sch-4 Dis'!D27:E27,'Sch-4 Dis'!D30:E30)</f>
        <v>#REF!</v>
      </c>
      <c r="E17" s="373"/>
      <c r="F17" s="353" t="e">
        <f>F38</f>
        <v>#REF!</v>
      </c>
      <c r="G17" s="361"/>
    </row>
    <row r="18" spans="1:12" s="348" customFormat="1" ht="21.95" customHeight="1">
      <c r="A18" s="355"/>
      <c r="B18" s="356" t="s">
        <v>335</v>
      </c>
      <c r="C18" s="357"/>
      <c r="D18" s="362" t="e">
        <f>'Sch-3'!#REF!</f>
        <v>#REF!</v>
      </c>
      <c r="E18" s="352"/>
      <c r="F18" s="353" t="e">
        <f>F36</f>
        <v>#REF!</v>
      </c>
    </row>
    <row r="19" spans="1:12" s="348" customFormat="1" ht="27" customHeight="1">
      <c r="A19" s="355"/>
      <c r="B19" s="356" t="s">
        <v>336</v>
      </c>
      <c r="C19" s="374"/>
      <c r="D19" s="375" t="e">
        <f>SUM(D14,D15,D16,D17,D18)</f>
        <v>#REF!</v>
      </c>
      <c r="E19" s="376"/>
      <c r="F19" s="374" t="e">
        <f>SUM(F14:F18)</f>
        <v>#REF!</v>
      </c>
      <c r="G19" s="361"/>
    </row>
    <row r="20" spans="1:12" s="348" customFormat="1" ht="33.75" customHeight="1">
      <c r="A20" s="355">
        <v>8</v>
      </c>
      <c r="B20" s="356" t="s">
        <v>337</v>
      </c>
      <c r="C20" s="357"/>
      <c r="D20" s="351" t="e">
        <f>D10+D19</f>
        <v>#REF!</v>
      </c>
      <c r="E20" s="377" t="s">
        <v>323</v>
      </c>
      <c r="F20" s="378" t="e">
        <f>F10+F19</f>
        <v>#REF!</v>
      </c>
      <c r="G20" s="361"/>
    </row>
    <row r="21" spans="1:12" s="348" customFormat="1" ht="51" customHeight="1">
      <c r="A21" s="355">
        <v>9</v>
      </c>
      <c r="B21" s="356" t="s">
        <v>338</v>
      </c>
      <c r="C21" s="357"/>
      <c r="D21" s="358" t="e">
        <f>'Sch-1'!#REF!</f>
        <v>#REF!</v>
      </c>
      <c r="E21" s="359"/>
      <c r="F21" s="360" t="e">
        <f>D21</f>
        <v>#REF!</v>
      </c>
    </row>
    <row r="22" spans="1:12" s="348" customFormat="1" ht="23.25" customHeight="1">
      <c r="A22" s="379" t="s">
        <v>323</v>
      </c>
      <c r="B22" s="380" t="s">
        <v>323</v>
      </c>
      <c r="C22" s="380"/>
      <c r="D22" s="381"/>
      <c r="E22" s="382"/>
      <c r="F22" s="383"/>
    </row>
    <row r="23" spans="1:12" s="348" customFormat="1" ht="18.75" customHeight="1">
      <c r="A23" s="384" t="s">
        <v>339</v>
      </c>
      <c r="B23" s="707" t="s">
        <v>340</v>
      </c>
      <c r="C23" s="707"/>
      <c r="D23" s="707"/>
      <c r="E23" s="707"/>
      <c r="F23" s="714"/>
    </row>
    <row r="24" spans="1:12" s="348" customFormat="1" ht="18.75" customHeight="1">
      <c r="A24" s="384"/>
      <c r="B24" s="715" t="e">
        <f>H24&amp;" "&amp;G24&amp;" "&amp;I24&amp;" "&amp;J24&amp;"%"&amp; " as"&amp;" "&amp;K24&amp; " "&amp;L24</f>
        <v>#REF!</v>
      </c>
      <c r="C24" s="716"/>
      <c r="D24" s="716"/>
      <c r="E24" s="716"/>
      <c r="F24" s="717"/>
      <c r="G24" s="386" t="str">
        <f>IF('Sch-3'!D15=0,"",'Sch-3'!D15)</f>
        <v/>
      </c>
      <c r="H24" s="387" t="s">
        <v>341</v>
      </c>
      <c r="I24" s="387" t="e">
        <f>IF(J24="","","@")</f>
        <v>#REF!</v>
      </c>
      <c r="J24" s="388" t="e">
        <f>IF('Sch-3'!#REF!*100=0,"",'Sch-3'!#REF!*100)</f>
        <v>#REF!</v>
      </c>
      <c r="K24" s="389" t="e">
        <f>IF(OR(L24=0,L24=""),"","Rs.")</f>
        <v>#REF!</v>
      </c>
      <c r="L24" s="390" t="e">
        <f>IF(D14=0,"",D14)</f>
        <v>#REF!</v>
      </c>
    </row>
    <row r="25" spans="1:12" s="348" customFormat="1" ht="19.5" customHeight="1">
      <c r="B25" s="715" t="e">
        <f>H25&amp;" "&amp;G25&amp;" "&amp;I25&amp;" "&amp;J25&amp;"%"&amp; " as"&amp;" "&amp;K25&amp; " "&amp;L25</f>
        <v>#REF!</v>
      </c>
      <c r="C25" s="716"/>
      <c r="D25" s="716"/>
      <c r="E25" s="716"/>
      <c r="F25" s="717"/>
      <c r="G25" s="386" t="e">
        <f>IF('Sch-3'!#REF!=0,"",'Sch-3'!#REF!)</f>
        <v>#REF!</v>
      </c>
      <c r="H25" s="387" t="s">
        <v>342</v>
      </c>
      <c r="I25" s="387" t="e">
        <f>IF(J25="","","@")</f>
        <v>#REF!</v>
      </c>
      <c r="J25" s="388" t="e">
        <f>IF('Sch-3'!#REF!*100=0,"",'Sch-3'!#REF!*100)</f>
        <v>#REF!</v>
      </c>
      <c r="K25" s="389" t="e">
        <f>IF(OR(L25=0,L25=""),"","Rs.")</f>
        <v>#REF!</v>
      </c>
      <c r="L25" s="390" t="e">
        <f>IF(D15=0,"",D15)</f>
        <v>#REF!</v>
      </c>
    </row>
    <row r="26" spans="1:12" s="348" customFormat="1" ht="19.5" customHeight="1">
      <c r="B26" s="715" t="e">
        <f>H26&amp;" "&amp;G26&amp;" "&amp;I26&amp;" "&amp;J26&amp;"%"&amp; " as"&amp;" "&amp;K26&amp; " "&amp;L26</f>
        <v>#REF!</v>
      </c>
      <c r="C26" s="716"/>
      <c r="D26" s="716"/>
      <c r="E26" s="716"/>
      <c r="F26" s="717"/>
      <c r="G26" s="386" t="e">
        <f>IF('Sch-3'!#REF!=0,"",'Sch-3'!#REF!)</f>
        <v>#REF!</v>
      </c>
      <c r="H26" s="387" t="s">
        <v>343</v>
      </c>
      <c r="I26" s="387" t="e">
        <f>IF(J26="","","@")</f>
        <v>#REF!</v>
      </c>
      <c r="J26" s="388" t="e">
        <f>IF('Sch-3'!#REF!*100=0,"",'Sch-3'!#REF!*100)</f>
        <v>#REF!</v>
      </c>
      <c r="K26" s="389" t="e">
        <f>IF(OR(L26=0,L26=""),"","Rs.")</f>
        <v>#REF!</v>
      </c>
      <c r="L26" s="390" t="e">
        <f>IF(D16=0,"",D16)</f>
        <v>#REF!</v>
      </c>
    </row>
    <row r="27" spans="1:12" s="348" customFormat="1" ht="19.5" customHeight="1">
      <c r="B27" s="715" t="e">
        <f>H27&amp;" "&amp;G27&amp;" "&amp;I27&amp;" "&amp;J27&amp; " as"&amp;" "&amp;K27&amp; " "&amp;L27</f>
        <v>#REF!</v>
      </c>
      <c r="C27" s="716"/>
      <c r="D27" s="716"/>
      <c r="E27" s="716"/>
      <c r="F27" s="717"/>
      <c r="G27" s="386" t="e">
        <f>IF('Sch-3'!#REF!=0,"",'Sch-3'!#REF!)</f>
        <v>#REF!</v>
      </c>
      <c r="H27" s="387" t="s">
        <v>344</v>
      </c>
      <c r="I27" s="387"/>
      <c r="J27" s="391"/>
      <c r="K27" s="389" t="e">
        <f>IF(OR(L27=0,L27=""),"","Rs.")</f>
        <v>#REF!</v>
      </c>
      <c r="L27" s="390" t="e">
        <f>IF(D17=0,"",D17)</f>
        <v>#REF!</v>
      </c>
    </row>
    <row r="28" spans="1:12" s="348" customFormat="1" ht="19.5" customHeight="1">
      <c r="B28" s="715" t="e">
        <f>H28&amp;" "&amp;G28&amp;" "&amp;I28&amp;" "&amp;J28&amp; " as"&amp;" "&amp;K28&amp; " "&amp;L28</f>
        <v>#REF!</v>
      </c>
      <c r="C28" s="716"/>
      <c r="D28" s="716"/>
      <c r="E28" s="716"/>
      <c r="F28" s="717"/>
      <c r="G28" s="386" t="e">
        <f>IF('Sch-3'!#REF!=0,"",'Sch-3'!#REF!)</f>
        <v>#REF!</v>
      </c>
      <c r="H28" s="385" t="s">
        <v>345</v>
      </c>
      <c r="I28" s="385"/>
      <c r="J28" s="385"/>
      <c r="K28" s="385" t="e">
        <f>IF(OR(L28=0,L28=""),"","Rs.")</f>
        <v>#REF!</v>
      </c>
      <c r="L28" s="392" t="e">
        <f>IF(D18=0,"",D18)</f>
        <v>#REF!</v>
      </c>
    </row>
    <row r="29" spans="1:12" s="348" customFormat="1" ht="19.5" customHeight="1">
      <c r="B29" s="708"/>
      <c r="C29" s="708"/>
      <c r="D29" s="708"/>
      <c r="E29" s="708"/>
      <c r="F29" s="709"/>
    </row>
    <row r="30" spans="1:12" ht="59.25" customHeight="1">
      <c r="A30" s="393" t="s">
        <v>346</v>
      </c>
      <c r="B30" s="721" t="s">
        <v>347</v>
      </c>
      <c r="C30" s="722"/>
      <c r="D30" s="722"/>
      <c r="E30" s="722"/>
      <c r="F30" s="723"/>
    </row>
    <row r="31" spans="1:12" s="348" customFormat="1" ht="19.5" customHeight="1">
      <c r="A31" s="394" t="s">
        <v>348</v>
      </c>
      <c r="B31" s="707" t="s">
        <v>349</v>
      </c>
      <c r="C31" s="707"/>
      <c r="D31" s="707"/>
      <c r="E31" s="385" t="s">
        <v>350</v>
      </c>
      <c r="F31" s="390">
        <f>'Sch-1'!J19</f>
        <v>0</v>
      </c>
    </row>
    <row r="32" spans="1:12" s="348" customFormat="1" ht="19.5" customHeight="1">
      <c r="A32" s="394" t="s">
        <v>351</v>
      </c>
      <c r="B32" s="387" t="s">
        <v>352</v>
      </c>
      <c r="C32" s="395"/>
      <c r="D32" s="396">
        <v>0.10299999999999999</v>
      </c>
      <c r="E32" s="385" t="s">
        <v>350</v>
      </c>
      <c r="F32" s="390">
        <f>ROUND(D32*F31,0)</f>
        <v>0</v>
      </c>
      <c r="H32" s="707"/>
      <c r="I32" s="707"/>
      <c r="J32" s="707"/>
    </row>
    <row r="33" spans="1:10" s="348" customFormat="1" ht="19.5" customHeight="1">
      <c r="A33" s="397" t="s">
        <v>353</v>
      </c>
      <c r="B33" s="387" t="s">
        <v>311</v>
      </c>
      <c r="C33" s="395"/>
      <c r="D33" s="398" t="e">
        <f>'Sch-4 Dis'!C19</f>
        <v>#REF!</v>
      </c>
      <c r="E33" s="385"/>
      <c r="F33" s="390" t="e">
        <f>D33</f>
        <v>#REF!</v>
      </c>
      <c r="H33" s="385"/>
      <c r="I33" s="385"/>
      <c r="J33" s="385"/>
    </row>
    <row r="34" spans="1:10" s="348" customFormat="1" ht="19.5" customHeight="1">
      <c r="A34" s="397" t="s">
        <v>354</v>
      </c>
      <c r="B34" s="387" t="s">
        <v>355</v>
      </c>
      <c r="D34" s="396">
        <v>0</v>
      </c>
      <c r="E34" s="385" t="s">
        <v>350</v>
      </c>
      <c r="F34" s="390" t="e">
        <f>ROUND((F33+(F33*D32))*D34,0)</f>
        <v>#REF!</v>
      </c>
    </row>
    <row r="35" spans="1:10" s="348" customFormat="1" ht="19.5" customHeight="1">
      <c r="A35" s="397" t="s">
        <v>356</v>
      </c>
      <c r="B35" s="387" t="s">
        <v>357</v>
      </c>
      <c r="C35" s="385"/>
      <c r="D35" s="396">
        <v>0</v>
      </c>
      <c r="E35" s="385"/>
      <c r="F35" s="390" t="e">
        <f>ROUND(((F31-F33)+((F31-F33)*D32))*D35,0)</f>
        <v>#REF!</v>
      </c>
    </row>
    <row r="36" spans="1:10" s="348" customFormat="1" ht="19.5" customHeight="1">
      <c r="A36" s="397" t="s">
        <v>358</v>
      </c>
      <c r="B36" s="389" t="s">
        <v>359</v>
      </c>
      <c r="C36" s="385"/>
      <c r="D36" s="385"/>
      <c r="E36" s="385" t="s">
        <v>350</v>
      </c>
      <c r="F36" s="399" t="e">
        <f>L28</f>
        <v>#REF!</v>
      </c>
    </row>
    <row r="37" spans="1:10" s="348" customFormat="1" ht="19.5" customHeight="1">
      <c r="A37" s="397" t="s">
        <v>360</v>
      </c>
      <c r="B37" s="707" t="s">
        <v>361</v>
      </c>
      <c r="C37" s="707"/>
      <c r="D37" s="707"/>
      <c r="E37" s="385" t="s">
        <v>350</v>
      </c>
      <c r="F37" s="400" t="e">
        <f>SUM(F31,F32,F34,F35,F36)</f>
        <v>#REF!</v>
      </c>
    </row>
    <row r="38" spans="1:10" s="348" customFormat="1" ht="19.5" customHeight="1">
      <c r="A38" s="397" t="s">
        <v>362</v>
      </c>
      <c r="B38" s="389" t="s">
        <v>363</v>
      </c>
      <c r="C38" s="385"/>
      <c r="D38" s="396"/>
      <c r="E38" s="385" t="s">
        <v>350</v>
      </c>
      <c r="F38" s="399" t="e">
        <f>ROUND(D38*F37,0)</f>
        <v>#REF!</v>
      </c>
    </row>
    <row r="39" spans="1:10" s="348" customFormat="1" ht="19.5" customHeight="1">
      <c r="A39" s="394"/>
      <c r="B39" s="385"/>
      <c r="C39" s="385"/>
      <c r="D39" s="385"/>
      <c r="E39" s="385"/>
      <c r="F39" s="401"/>
    </row>
    <row r="40" spans="1:10" s="348" customFormat="1" ht="15" customHeight="1">
      <c r="A40" s="394"/>
      <c r="B40" s="385"/>
      <c r="C40" s="385"/>
      <c r="D40" s="385"/>
      <c r="E40" s="385"/>
      <c r="F40" s="401"/>
    </row>
    <row r="41" spans="1:10" s="348" customFormat="1" ht="15" customHeight="1">
      <c r="A41" s="394"/>
      <c r="B41" s="385"/>
      <c r="C41" s="385"/>
      <c r="D41" s="385"/>
      <c r="E41" s="385"/>
      <c r="F41" s="401"/>
    </row>
    <row r="42" spans="1:10" s="348" customFormat="1" ht="19.5" customHeight="1">
      <c r="A42" s="394"/>
      <c r="B42" s="385"/>
      <c r="C42" s="385"/>
      <c r="D42" s="385"/>
      <c r="E42" s="385"/>
      <c r="F42" s="401"/>
    </row>
    <row r="43" spans="1:10" ht="49.5" customHeight="1">
      <c r="A43" s="718" t="str">
        <f>Cover!B2</f>
        <v>Supply of Heavy-Duty Industrial Trailer of 350 MT Load Capacity</v>
      </c>
      <c r="B43" s="718"/>
      <c r="C43" s="718"/>
      <c r="D43" s="719" t="s">
        <v>364</v>
      </c>
      <c r="E43" s="720"/>
      <c r="F43" s="349" t="s">
        <v>365</v>
      </c>
    </row>
    <row r="46" spans="1:10">
      <c r="A46" s="402"/>
    </row>
  </sheetData>
  <customSheetViews>
    <customSheetView guid="{22581B22-4535-40E8-AE84-3A56DECE0C0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
      <headerFooter alignWithMargins="0">
        <oddFooter xml:space="preserve">&amp;R
</oddFooter>
      </headerFooter>
    </customSheetView>
    <customSheetView guid="{01BD8524-9381-4704-9D50-6C848948AE2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
      <headerFooter alignWithMargins="0">
        <oddFooter xml:space="preserve">&amp;R
</oddFooter>
      </headerFooter>
    </customSheetView>
    <customSheetView guid="{87981F99-33D2-48F3-9138-10E7D5F1DFD3}"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
      <headerFooter alignWithMargins="0">
        <oddFooter xml:space="preserve">&amp;R
</oddFooter>
      </headerFooter>
    </customSheetView>
    <customSheetView guid="{2BA1F3A4-7362-4C75-9E02-FB6308B23F40}"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4"/>
      <headerFooter alignWithMargins="0">
        <oddFooter xml:space="preserve">&amp;R
</oddFooter>
      </headerFooter>
    </customSheetView>
    <customSheetView guid="{88CDEBAE-8E08-4224-B529-C4120559940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5"/>
      <headerFooter alignWithMargins="0">
        <oddFooter xml:space="preserve">&amp;R
</oddFooter>
      </headerFooter>
    </customSheetView>
    <customSheetView guid="{A8D67B77-0FCD-43C6-B55F-10F11F3996C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6"/>
      <headerFooter alignWithMargins="0">
        <oddFooter xml:space="preserve">&amp;R
</oddFooter>
      </headerFooter>
    </customSheetView>
    <customSheetView guid="{2B22B4D9-734E-466D-B6F8-DF61D532EF6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7"/>
      <headerFooter alignWithMargins="0">
        <oddFooter xml:space="preserve">&amp;R
</oddFooter>
      </headerFooter>
    </customSheetView>
    <customSheetView guid="{7781E931-9022-448B-8CEA-16A952A0B08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8"/>
      <headerFooter alignWithMargins="0">
        <oddFooter xml:space="preserve">&amp;R
</oddFooter>
      </headerFooter>
    </customSheetView>
    <customSheetView guid="{FE49A1A8-589E-4C61-B5F2-2DC8472D06E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9"/>
      <headerFooter alignWithMargins="0">
        <oddFooter xml:space="preserve">&amp;R
</oddFooter>
      </headerFooter>
    </customSheetView>
    <customSheetView guid="{EF525F2E-18DE-47FD-A864-6F2A2CA91061}"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0"/>
      <headerFooter alignWithMargins="0">
        <oddFooter xml:space="preserve">&amp;R
</oddFooter>
      </headerFooter>
    </customSheetView>
    <customSheetView guid="{9C0E3A54-A1E4-4406-967B-FE168F75119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1"/>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2"/>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3"/>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4"/>
      <headerFooter alignWithMargins="0">
        <oddFooter xml:space="preserve">&amp;R
</oddFooter>
      </headerFooter>
    </customSheetView>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5"/>
      <headerFooter alignWithMargins="0">
        <oddFooter xml:space="preserve">&amp;R
</oddFooter>
      </headerFooter>
    </customSheetView>
    <customSheetView guid="{42E48991-4351-4471-8AF6-A35D24AE57E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6"/>
      <headerFooter alignWithMargins="0">
        <oddFooter xml:space="preserve">&amp;R
</oddFooter>
      </headerFooter>
    </customSheetView>
    <customSheetView guid="{5A07DBA2-29FE-46EA-8A64-6BF1FB7295C8}" showPageBreaks="1" printArea="1" state="hidden" view="pageBreakPreview" showRuler="0" topLeftCell="A4">
      <selection activeCell="F21" sqref="F21"/>
      <pageMargins left="0.79" right="0.37" top="0.65" bottom="0.45" header="0.38" footer="0"/>
      <printOptions horizontalCentered="1"/>
      <pageSetup paperSize="9" scale="87" fitToHeight="0" orientation="portrait" horizontalDpi="1200" verticalDpi="1200" r:id="rId17"/>
      <headerFooter alignWithMargins="0">
        <oddFooter xml:space="preserve">&amp;R
</oddFooter>
      </headerFooter>
    </customSheetView>
    <customSheetView guid="{BE00177C-666B-4CCB-B6AF-EE8409A04F15}"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8"/>
      <headerFooter alignWithMargins="0">
        <oddFooter xml:space="preserve">&amp;R
</oddFooter>
      </headerFooter>
    </customSheetView>
    <customSheetView guid="{8020169D-1904-4071-9010-34C6BAD3547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9"/>
      <headerFooter alignWithMargins="0">
        <oddFooter xml:space="preserve">&amp;R
</oddFooter>
      </headerFooter>
    </customSheetView>
    <customSheetView guid="{EFF9997F-F423-457E-8339-C5D06689EC0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0"/>
      <headerFooter alignWithMargins="0">
        <oddFooter xml:space="preserve">&amp;R
</oddFooter>
      </headerFooter>
    </customSheetView>
    <customSheetView guid="{D39E83F3-4061-47C5-8153-10B7C21D208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1"/>
      <headerFooter alignWithMargins="0">
        <oddFooter xml:space="preserve">&amp;R
</oddFooter>
      </headerFooter>
    </customSheetView>
    <customSheetView guid="{D963BE1A-1920-4E18-8F54-07F354CCE22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2"/>
      <headerFooter alignWithMargins="0">
        <oddFooter xml:space="preserve">&amp;R
</oddFooter>
      </headerFooter>
    </customSheetView>
    <customSheetView guid="{D545044E-B7FF-408B-A291-2187C526EC3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3"/>
      <headerFooter alignWithMargins="0">
        <oddFooter xml:space="preserve">&amp;R
</oddFooter>
      </headerFooter>
    </customSheetView>
    <customSheetView guid="{883F4F4D-A630-4132-B676-8201FF75197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4"/>
      <headerFooter alignWithMargins="0">
        <oddFooter xml:space="preserve">&amp;R
</oddFooter>
      </headerFooter>
    </customSheetView>
    <customSheetView guid="{FA8C7114-2E15-4727-B4B0-927BCE12D1A6}"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5"/>
      <headerFooter alignWithMargins="0">
        <oddFooter xml:space="preserve">&amp;R
</oddFooter>
      </headerFooter>
    </customSheetView>
    <customSheetView guid="{483DCDBB-D1CA-4B11-85F4-FA65A96DCE2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6"/>
      <headerFooter alignWithMargins="0">
        <oddFooter xml:space="preserve">&amp;R
</oddFooter>
      </headerFooter>
    </customSheetView>
    <customSheetView guid="{97EFF801-2C6F-4063-9981-A39996328FAC}"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7"/>
      <headerFooter alignWithMargins="0">
        <oddFooter xml:space="preserve">&amp;R
</oddFooter>
      </headerFooter>
    </customSheetView>
    <customSheetView guid="{585A669F-29FF-4D0D-B50C-5C677FB93FE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8"/>
      <headerFooter alignWithMargins="0">
        <oddFooter xml:space="preserve">&amp;R
</oddFooter>
      </headerFooter>
    </customSheetView>
    <customSheetView guid="{804C0530-632A-4E06-A9A2-093B6503F55F}"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9"/>
      <headerFooter alignWithMargins="0">
        <oddFooter xml:space="preserve">&amp;R
</oddFooter>
      </headerFooter>
    </customSheetView>
    <customSheetView guid="{5C772B04-11E1-4A74-9F43-9A74EF38E5E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0"/>
      <headerFooter alignWithMargins="0">
        <oddFooter xml:space="preserve">&amp;R
</oddFooter>
      </headerFooter>
    </customSheetView>
    <customSheetView guid="{65BDA0F1-6D38-4874-87A2-19D645CD5B6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1"/>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B1:F1"/>
    <mergeCell ref="D3:F3"/>
    <mergeCell ref="A4:C4"/>
    <mergeCell ref="D4:F4"/>
    <mergeCell ref="H32:J32"/>
    <mergeCell ref="B29:F29"/>
    <mergeCell ref="B5:C5"/>
    <mergeCell ref="E5:F5"/>
    <mergeCell ref="B23:F23"/>
    <mergeCell ref="B24:F24"/>
    <mergeCell ref="B25:F25"/>
  </mergeCells>
  <phoneticPr fontId="29" type="noConversion"/>
  <printOptions horizontalCentered="1"/>
  <pageMargins left="0.79" right="0.37" top="0.65" bottom="0.45" header="0.38" footer="0"/>
  <pageSetup paperSize="9" scale="87" fitToHeight="0" orientation="portrait" horizontalDpi="1200" verticalDpi="1200" r:id="rId32"/>
  <headerFooter alignWithMargins="0">
    <oddFooter xml:space="preserve">&amp;R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26"/>
  <sheetViews>
    <sheetView view="pageBreakPreview" topLeftCell="B7" zoomScale="80" zoomScaleNormal="100" zoomScaleSheetLayoutView="80" workbookViewId="0">
      <selection activeCell="I10" sqref="I10"/>
    </sheetView>
  </sheetViews>
  <sheetFormatPr defaultRowHeight="16.5"/>
  <cols>
    <col min="1" max="1" width="7.5" customWidth="1"/>
    <col min="2" max="2" width="13" customWidth="1"/>
    <col min="3" max="3" width="44.625" style="404" customWidth="1"/>
    <col min="4" max="4" width="34.625" customWidth="1"/>
    <col min="5" max="5" width="26.5" customWidth="1"/>
    <col min="7" max="7" width="15.25" customWidth="1"/>
    <col min="12" max="12" width="18.25" customWidth="1"/>
  </cols>
  <sheetData>
    <row r="1" spans="1:12" ht="33">
      <c r="G1" s="405" t="str">
        <f>'Q &amp; C'!G24</f>
        <v/>
      </c>
      <c r="H1" s="387" t="str">
        <f>'Q &amp; C'!H24</f>
        <v xml:space="preserve">Excise Duty </v>
      </c>
      <c r="I1" s="387" t="e">
        <f>'Q &amp; C'!I24</f>
        <v>#REF!</v>
      </c>
      <c r="J1" s="391" t="e">
        <f>'Q &amp; C'!J24</f>
        <v>#REF!</v>
      </c>
      <c r="K1" s="385" t="e">
        <f>'Q &amp; C'!K24</f>
        <v>#REF!</v>
      </c>
      <c r="L1" s="390" t="e">
        <f>'Q &amp; C'!L24</f>
        <v>#REF!</v>
      </c>
    </row>
    <row r="2" spans="1:12">
      <c r="A2" s="406" t="s">
        <v>193</v>
      </c>
      <c r="B2" s="406" t="s">
        <v>366</v>
      </c>
      <c r="C2" s="407" t="s">
        <v>367</v>
      </c>
      <c r="D2" s="406" t="s">
        <v>368</v>
      </c>
      <c r="E2" s="406" t="s">
        <v>369</v>
      </c>
      <c r="G2" s="408" t="e">
        <f>'Q &amp; C'!G25</f>
        <v>#REF!</v>
      </c>
      <c r="H2" s="408" t="str">
        <f>'Q &amp; C'!H25</f>
        <v xml:space="preserve">CST </v>
      </c>
      <c r="I2" s="408" t="e">
        <f>'Q &amp; C'!I25</f>
        <v>#REF!</v>
      </c>
      <c r="J2" s="408" t="e">
        <f>'Q &amp; C'!J25</f>
        <v>#REF!</v>
      </c>
      <c r="K2" s="408" t="e">
        <f>'Q &amp; C'!K25</f>
        <v>#REF!</v>
      </c>
      <c r="L2" s="408" t="e">
        <f>'Q &amp; C'!L25</f>
        <v>#REF!</v>
      </c>
    </row>
    <row r="3" spans="1:12" ht="23.25" customHeight="1">
      <c r="A3" s="409">
        <v>1</v>
      </c>
      <c r="B3" s="410" t="s">
        <v>370</v>
      </c>
      <c r="C3" s="411" t="s">
        <v>371</v>
      </c>
      <c r="D3" s="412"/>
      <c r="E3" s="412"/>
      <c r="G3" s="408" t="e">
        <f>'Q &amp; C'!G26</f>
        <v>#REF!</v>
      </c>
      <c r="H3" s="408" t="str">
        <f>'Q &amp; C'!H26</f>
        <v xml:space="preserve">VAT </v>
      </c>
      <c r="I3" s="408" t="e">
        <f>'Q &amp; C'!I26</f>
        <v>#REF!</v>
      </c>
      <c r="J3" s="408" t="e">
        <f>'Q &amp; C'!J26</f>
        <v>#REF!</v>
      </c>
      <c r="K3" s="408" t="e">
        <f>'Q &amp; C'!K26</f>
        <v>#REF!</v>
      </c>
      <c r="L3" s="408" t="e">
        <f>'Q &amp; C'!L26</f>
        <v>#REF!</v>
      </c>
    </row>
    <row r="4" spans="1:12" ht="30" customHeight="1">
      <c r="A4" s="412"/>
      <c r="B4" s="412"/>
      <c r="C4" s="413" t="s">
        <v>372</v>
      </c>
      <c r="D4" s="410" t="e">
        <f>H1&amp;" "&amp;G1&amp;" "&amp;I1&amp;" "&amp;J1&amp;"%"&amp; " as"&amp;" "&amp;K1&amp; " "&amp;L1</f>
        <v>#REF!</v>
      </c>
      <c r="E4" s="410"/>
      <c r="G4" s="408" t="e">
        <f>'Q &amp; C'!G27</f>
        <v>#REF!</v>
      </c>
      <c r="H4" s="408" t="str">
        <f>'Q &amp; C'!H27</f>
        <v>Entry Tax/ Octroi</v>
      </c>
      <c r="K4" s="408" t="e">
        <f>'Q &amp; C'!K27</f>
        <v>#REF!</v>
      </c>
      <c r="L4" s="408" t="e">
        <f>'Q &amp; C'!L27</f>
        <v>#REF!</v>
      </c>
    </row>
    <row r="5" spans="1:12" ht="40.5" customHeight="1">
      <c r="A5" s="412"/>
      <c r="B5" s="412"/>
      <c r="C5" s="413" t="s">
        <v>373</v>
      </c>
      <c r="D5" s="410" t="e">
        <f>H2&amp;" "&amp;G2&amp;" "&amp;I2&amp;" "&amp;J2&amp;"%"&amp; " as"&amp;" "&amp;K2&amp; " "&amp;L2</f>
        <v>#REF!</v>
      </c>
      <c r="E5" s="410"/>
      <c r="G5" s="408" t="e">
        <f>'Q &amp; C'!G28</f>
        <v>#REF!</v>
      </c>
      <c r="H5" s="408" t="str">
        <f>'Q &amp; C'!H28</f>
        <v xml:space="preserve">Others </v>
      </c>
      <c r="K5" s="408" t="e">
        <f>'Q &amp; C'!K28</f>
        <v>#REF!</v>
      </c>
      <c r="L5" s="408" t="e">
        <f>'Q &amp; C'!L28</f>
        <v>#REF!</v>
      </c>
    </row>
    <row r="6" spans="1:12" ht="42" customHeight="1">
      <c r="A6" s="412"/>
      <c r="B6" s="412"/>
      <c r="C6" s="413" t="s">
        <v>374</v>
      </c>
      <c r="D6" s="410" t="e">
        <f>H3&amp;" "&amp;G3&amp;" "&amp;I3&amp;" "&amp;J3&amp;"%"&amp; " as"&amp;" "&amp;K3&amp; " "&amp;L3</f>
        <v>#REF!</v>
      </c>
      <c r="E6" s="410"/>
      <c r="G6" s="408"/>
      <c r="H6" s="408"/>
      <c r="I6" s="408"/>
      <c r="J6" s="408"/>
      <c r="K6" s="408"/>
      <c r="L6" s="408"/>
    </row>
    <row r="7" spans="1:12" ht="59.25" customHeight="1">
      <c r="A7" s="412"/>
      <c r="B7" s="412"/>
      <c r="C7" s="413" t="s">
        <v>375</v>
      </c>
      <c r="D7" s="410" t="e">
        <f>H4&amp;" "&amp;G4&amp;" "&amp;I4&amp;" "&amp;J4&amp; " as"&amp;" "&amp;K4&amp; " "&amp;L4</f>
        <v>#REF!</v>
      </c>
      <c r="E7" s="410"/>
    </row>
    <row r="8" spans="1:12" ht="27">
      <c r="A8" s="412"/>
      <c r="B8" s="412"/>
      <c r="C8" s="413" t="s">
        <v>376</v>
      </c>
      <c r="D8" s="410" t="e">
        <f>H5&amp;" "&amp;G5&amp;" "&amp;I5&amp;" "&amp;J5&amp; " as"&amp;" "&amp;K5&amp; " "&amp;L5</f>
        <v>#REF!</v>
      </c>
      <c r="E8" s="410"/>
    </row>
    <row r="9" spans="1:12" ht="40.5">
      <c r="A9" s="412"/>
      <c r="B9" s="412"/>
      <c r="C9" s="413" t="s">
        <v>377</v>
      </c>
      <c r="D9" s="410"/>
      <c r="E9" s="410"/>
    </row>
    <row r="10" spans="1:12" ht="94.5">
      <c r="A10" s="412"/>
      <c r="B10" s="412"/>
      <c r="C10" s="413" t="s">
        <v>378</v>
      </c>
      <c r="D10" s="410"/>
      <c r="E10" s="410"/>
    </row>
    <row r="11" spans="1:12" ht="67.5">
      <c r="A11" s="412"/>
      <c r="B11" s="412"/>
      <c r="C11" s="413" t="s">
        <v>379</v>
      </c>
      <c r="D11" s="410"/>
      <c r="E11" s="410"/>
    </row>
    <row r="12" spans="1:12" ht="99">
      <c r="A12" s="414">
        <v>2</v>
      </c>
      <c r="B12" s="415" t="s">
        <v>380</v>
      </c>
      <c r="C12" s="416" t="s">
        <v>381</v>
      </c>
      <c r="D12" s="415"/>
      <c r="E12" s="415"/>
    </row>
    <row r="13" spans="1:12">
      <c r="C13" s="417"/>
      <c r="D13" s="417"/>
      <c r="E13" s="417"/>
    </row>
    <row r="14" spans="1:12">
      <c r="C14" s="417"/>
      <c r="D14" s="417"/>
      <c r="E14" s="417"/>
    </row>
    <row r="15" spans="1:12">
      <c r="C15" s="417"/>
      <c r="D15" s="417"/>
      <c r="E15" s="417"/>
    </row>
    <row r="16" spans="1:12">
      <c r="C16" s="417"/>
      <c r="D16" s="417"/>
      <c r="E16" s="417"/>
    </row>
    <row r="17" spans="3:5">
      <c r="C17" s="417"/>
      <c r="D17" s="417"/>
      <c r="E17" s="418"/>
    </row>
    <row r="18" spans="3:5">
      <c r="C18" s="417"/>
      <c r="D18" s="417"/>
      <c r="E18" s="417"/>
    </row>
    <row r="19" spans="3:5">
      <c r="C19" s="417"/>
      <c r="D19" s="417"/>
      <c r="E19" s="417"/>
    </row>
    <row r="20" spans="3:5">
      <c r="C20" s="417"/>
      <c r="D20" s="417"/>
      <c r="E20" s="417"/>
    </row>
    <row r="21" spans="3:5">
      <c r="C21" s="417"/>
      <c r="D21" s="417"/>
      <c r="E21" s="417"/>
    </row>
    <row r="22" spans="3:5">
      <c r="C22" s="417"/>
      <c r="D22" s="417"/>
      <c r="E22" s="417"/>
    </row>
    <row r="23" spans="3:5">
      <c r="C23" s="417"/>
      <c r="D23" s="417"/>
      <c r="E23" s="417"/>
    </row>
    <row r="24" spans="3:5">
      <c r="C24" s="417"/>
      <c r="D24" s="417"/>
      <c r="E24" s="417"/>
    </row>
    <row r="25" spans="3:5">
      <c r="C25" s="417"/>
      <c r="D25" s="417"/>
      <c r="E25" s="417"/>
    </row>
    <row r="26" spans="3:5">
      <c r="C26" s="417"/>
      <c r="D26" s="417"/>
      <c r="E26" s="417"/>
    </row>
  </sheetData>
  <customSheetViews>
    <customSheetView guid="{22581B22-4535-40E8-AE84-3A56DECE0C04}" scale="80" showPageBreaks="1" printArea="1" state="hidden" view="pageBreakPreview" topLeftCell="B7">
      <selection activeCell="I10" sqref="I10"/>
      <pageMargins left="0.7" right="0.7" top="0.75" bottom="0.75" header="0.3" footer="0.3"/>
      <pageSetup scale="99" orientation="landscape" r:id="rId1"/>
    </customSheetView>
    <customSheetView guid="{01BD8524-9381-4704-9D50-6C848948AE22}" scale="80" showPageBreaks="1" printArea="1" state="hidden" view="pageBreakPreview" topLeftCell="B7">
      <selection activeCell="I10" sqref="I10"/>
      <pageMargins left="0.7" right="0.7" top="0.75" bottom="0.75" header="0.3" footer="0.3"/>
      <pageSetup scale="99" orientation="landscape" r:id="rId2"/>
    </customSheetView>
    <customSheetView guid="{87981F99-33D2-48F3-9138-10E7D5F1DFD3}" scale="80" showPageBreaks="1" printArea="1" state="hidden" view="pageBreakPreview" topLeftCell="B7">
      <selection activeCell="I10" sqref="I10"/>
      <pageMargins left="0.7" right="0.7" top="0.75" bottom="0.75" header="0.3" footer="0.3"/>
      <pageSetup scale="99" orientation="landscape" r:id="rId3"/>
    </customSheetView>
    <customSheetView guid="{2BA1F3A4-7362-4C75-9E02-FB6308B23F40}" scale="80" showPageBreaks="1" printArea="1" state="hidden" view="pageBreakPreview" topLeftCell="B7">
      <selection activeCell="I10" sqref="I10"/>
      <pageMargins left="0.7" right="0.7" top="0.75" bottom="0.75" header="0.3" footer="0.3"/>
      <pageSetup scale="99" orientation="landscape" r:id="rId4"/>
    </customSheetView>
    <customSheetView guid="{88CDEBAE-8E08-4224-B529-C4120559940A}" scale="80" showPageBreaks="1" printArea="1" state="hidden" view="pageBreakPreview" topLeftCell="B7">
      <selection activeCell="I10" sqref="I10"/>
      <pageMargins left="0.7" right="0.7" top="0.75" bottom="0.75" header="0.3" footer="0.3"/>
      <pageSetup scale="99" orientation="landscape" r:id="rId5"/>
    </customSheetView>
    <customSheetView guid="{A8D67B77-0FCD-43C6-B55F-10F11F3996C9}" scale="80" showPageBreaks="1" printArea="1" state="hidden" view="pageBreakPreview" topLeftCell="B7">
      <selection activeCell="I10" sqref="I10"/>
      <pageMargins left="0.7" right="0.7" top="0.75" bottom="0.75" header="0.3" footer="0.3"/>
      <pageSetup scale="99" orientation="landscape" r:id="rId6"/>
    </customSheetView>
    <customSheetView guid="{2B22B4D9-734E-466D-B6F8-DF61D532EF69}" scale="80" showPageBreaks="1" printArea="1" state="hidden" view="pageBreakPreview" topLeftCell="B7">
      <selection activeCell="I10" sqref="I10"/>
      <pageMargins left="0.7" right="0.7" top="0.75" bottom="0.75" header="0.3" footer="0.3"/>
      <pageSetup scale="99" orientation="landscape" r:id="rId7"/>
    </customSheetView>
    <customSheetView guid="{7781E931-9022-448B-8CEA-16A952A0B08B}" scale="80" showPageBreaks="1" printArea="1" state="hidden" view="pageBreakPreview" topLeftCell="B7">
      <selection activeCell="I10" sqref="I10"/>
      <pageMargins left="0.7" right="0.7" top="0.75" bottom="0.75" header="0.3" footer="0.3"/>
      <pageSetup scale="99" orientation="landscape" r:id="rId8"/>
    </customSheetView>
    <customSheetView guid="{FE49A1A8-589E-4C61-B5F2-2DC8472D06ED}" scale="80" showPageBreaks="1" printArea="1" state="hidden" view="pageBreakPreview" topLeftCell="B7">
      <selection activeCell="I10" sqref="I10"/>
      <pageMargins left="0.7" right="0.7" top="0.75" bottom="0.75" header="0.3" footer="0.3"/>
      <pageSetup scale="99" orientation="landscape" r:id="rId9"/>
    </customSheetView>
    <customSheetView guid="{EF525F2E-18DE-47FD-A864-6F2A2CA91061}" scale="80" showPageBreaks="1" printArea="1" state="hidden" view="pageBreakPreview" topLeftCell="B7">
      <selection activeCell="I10" sqref="I10"/>
      <pageMargins left="0.7" right="0.7" top="0.75" bottom="0.75" header="0.3" footer="0.3"/>
      <pageSetup scale="99" orientation="landscape" r:id="rId10"/>
    </customSheetView>
    <customSheetView guid="{9C0E3A54-A1E4-4406-967B-FE168F751196}" scale="80" showPageBreaks="1" printArea="1" state="hidden" view="pageBreakPreview" topLeftCell="B7">
      <selection activeCell="I10" sqref="I10"/>
      <pageMargins left="0.7" right="0.7" top="0.75" bottom="0.75" header="0.3" footer="0.3"/>
      <pageSetup scale="99" orientation="landscape" r:id="rId11"/>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r:id="rId12"/>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r:id="rId13"/>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r:id="rId14"/>
    </customSheetView>
    <customSheetView guid="{9CA44E70-650F-49CD-967F-298619682CA2}" scale="80" showPageBreaks="1" printArea="1" state="hidden" view="pageBreakPreview" topLeftCell="B7">
      <selection activeCell="I10" sqref="I10"/>
      <pageMargins left="0.7" right="0.7" top="0.75" bottom="0.75" header="0.3" footer="0.3"/>
      <pageSetup scale="99" orientation="landscape" r:id="rId15"/>
    </customSheetView>
    <customSheetView guid="{42E48991-4351-4471-8AF6-A35D24AE57E4}" scale="80" showPageBreaks="1" printArea="1" state="hidden" view="pageBreakPreview" topLeftCell="B7">
      <selection activeCell="I10" sqref="I10"/>
      <pageMargins left="0.7" right="0.7" top="0.75" bottom="0.75" header="0.3" footer="0.3"/>
      <pageSetup scale="99" orientation="landscape" r:id="rId16"/>
    </customSheetView>
    <customSheetView guid="{5A07DBA2-29FE-46EA-8A64-6BF1FB7295C8}" scale="80" showPageBreaks="1" printArea="1" state="hidden" view="pageBreakPreview" showRuler="0" topLeftCell="B7">
      <selection activeCell="I10" sqref="I10"/>
      <pageMargins left="0.7" right="0.7" top="0.75" bottom="0.75" header="0.3" footer="0.3"/>
      <pageSetup scale="99" orientation="landscape" r:id="rId17"/>
      <headerFooter alignWithMargins="0"/>
    </customSheetView>
    <customSheetView guid="{BE00177C-666B-4CCB-B6AF-EE8409A04F15}" scale="80" showPageBreaks="1" printArea="1" state="hidden" view="pageBreakPreview" topLeftCell="B7">
      <selection activeCell="I10" sqref="I10"/>
      <pageMargins left="0.7" right="0.7" top="0.75" bottom="0.75" header="0.3" footer="0.3"/>
      <pageSetup scale="99" orientation="landscape" r:id="rId18"/>
    </customSheetView>
    <customSheetView guid="{8020169D-1904-4071-9010-34C6BAD35472}" scale="80" showPageBreaks="1" printArea="1" state="hidden" view="pageBreakPreview" topLeftCell="B7">
      <selection activeCell="I10" sqref="I10"/>
      <pageMargins left="0.7" right="0.7" top="0.75" bottom="0.75" header="0.3" footer="0.3"/>
      <pageSetup scale="99" orientation="landscape" r:id="rId19"/>
    </customSheetView>
    <customSheetView guid="{EFF9997F-F423-457E-8339-C5D06689EC0D}" scale="80" showPageBreaks="1" printArea="1" state="hidden" view="pageBreakPreview" topLeftCell="B7">
      <selection activeCell="I10" sqref="I10"/>
      <pageMargins left="0.7" right="0.7" top="0.75" bottom="0.75" header="0.3" footer="0.3"/>
      <pageSetup scale="99" orientation="landscape" r:id="rId20"/>
    </customSheetView>
    <customSheetView guid="{D39E83F3-4061-47C5-8153-10B7C21D208A}" scale="80" showPageBreaks="1" printArea="1" state="hidden" view="pageBreakPreview" topLeftCell="B7">
      <selection activeCell="I10" sqref="I10"/>
      <pageMargins left="0.7" right="0.7" top="0.75" bottom="0.75" header="0.3" footer="0.3"/>
      <pageSetup scale="99" orientation="landscape" r:id="rId21"/>
    </customSheetView>
    <customSheetView guid="{D963BE1A-1920-4E18-8F54-07F354CCE224}" scale="80" showPageBreaks="1" printArea="1" state="hidden" view="pageBreakPreview" topLeftCell="B7">
      <selection activeCell="I10" sqref="I10"/>
      <pageMargins left="0.7" right="0.7" top="0.75" bottom="0.75" header="0.3" footer="0.3"/>
      <pageSetup scale="99" orientation="landscape" r:id="rId22"/>
    </customSheetView>
    <customSheetView guid="{D545044E-B7FF-408B-A291-2187C526EC3D}" scale="80" showPageBreaks="1" printArea="1" state="hidden" view="pageBreakPreview" topLeftCell="B7">
      <selection activeCell="I10" sqref="I10"/>
      <pageMargins left="0.7" right="0.7" top="0.75" bottom="0.75" header="0.3" footer="0.3"/>
      <pageSetup scale="99" orientation="landscape" r:id="rId23"/>
    </customSheetView>
    <customSheetView guid="{883F4F4D-A630-4132-B676-8201FF751979}" scale="80" showPageBreaks="1" printArea="1" state="hidden" view="pageBreakPreview" topLeftCell="B7">
      <selection activeCell="I10" sqref="I10"/>
      <pageMargins left="0.7" right="0.7" top="0.75" bottom="0.75" header="0.3" footer="0.3"/>
      <pageSetup scale="99" orientation="landscape" r:id="rId24"/>
    </customSheetView>
    <customSheetView guid="{FA8C7114-2E15-4727-B4B0-927BCE12D1A6}" scale="80" showPageBreaks="1" printArea="1" state="hidden" view="pageBreakPreview" topLeftCell="B7">
      <selection activeCell="I10" sqref="I10"/>
      <pageMargins left="0.7" right="0.7" top="0.75" bottom="0.75" header="0.3" footer="0.3"/>
      <pageSetup scale="99" orientation="landscape" r:id="rId25"/>
    </customSheetView>
    <customSheetView guid="{483DCDBB-D1CA-4B11-85F4-FA65A96DCE29}" scale="80" showPageBreaks="1" printArea="1" state="hidden" view="pageBreakPreview" topLeftCell="B7">
      <selection activeCell="I10" sqref="I10"/>
      <pageMargins left="0.7" right="0.7" top="0.75" bottom="0.75" header="0.3" footer="0.3"/>
      <pageSetup scale="99" orientation="landscape" r:id="rId26"/>
    </customSheetView>
    <customSheetView guid="{97EFF801-2C6F-4063-9981-A39996328FAC}" scale="80" showPageBreaks="1" printArea="1" state="hidden" view="pageBreakPreview" topLeftCell="B7">
      <selection activeCell="I10" sqref="I10"/>
      <pageMargins left="0.7" right="0.7" top="0.75" bottom="0.75" header="0.3" footer="0.3"/>
      <pageSetup scale="99" orientation="landscape" r:id="rId27"/>
    </customSheetView>
    <customSheetView guid="{585A669F-29FF-4D0D-B50C-5C677FB93FEB}" scale="80" showPageBreaks="1" printArea="1" state="hidden" view="pageBreakPreview" topLeftCell="B7">
      <selection activeCell="I10" sqref="I10"/>
      <pageMargins left="0.7" right="0.7" top="0.75" bottom="0.75" header="0.3" footer="0.3"/>
      <pageSetup scale="99" orientation="landscape" r:id="rId28"/>
    </customSheetView>
    <customSheetView guid="{804C0530-632A-4E06-A9A2-093B6503F55F}" scale="80" showPageBreaks="1" printArea="1" state="hidden" view="pageBreakPreview" topLeftCell="B7">
      <selection activeCell="I10" sqref="I10"/>
      <pageMargins left="0.7" right="0.7" top="0.75" bottom="0.75" header="0.3" footer="0.3"/>
      <pageSetup scale="99" orientation="landscape" r:id="rId29"/>
    </customSheetView>
    <customSheetView guid="{5C772B04-11E1-4A74-9F43-9A74EF38E5E2}" scale="80" showPageBreaks="1" printArea="1" state="hidden" view="pageBreakPreview" topLeftCell="B7">
      <selection activeCell="I10" sqref="I10"/>
      <pageMargins left="0.7" right="0.7" top="0.75" bottom="0.75" header="0.3" footer="0.3"/>
      <pageSetup scale="99" orientation="landscape" r:id="rId30"/>
    </customSheetView>
    <customSheetView guid="{65BDA0F1-6D38-4874-87A2-19D645CD5B6D}" scale="80" showPageBreaks="1" printArea="1" state="hidden" view="pageBreakPreview" topLeftCell="B7">
      <selection activeCell="I10" sqref="I10"/>
      <pageMargins left="0.7" right="0.7" top="0.75" bottom="0.75" header="0.3" footer="0.3"/>
      <pageSetup scale="99" orientation="landscape" r:id="rId31"/>
    </customSheetView>
  </customSheetViews>
  <phoneticPr fontId="29" type="noConversion"/>
  <pageMargins left="0.7" right="0.7" top="0.75" bottom="0.75" header="0.3" footer="0.3"/>
  <pageSetup scale="99" orientation="landscape" r:id="rId3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8"/>
  </sheetPr>
  <dimension ref="A1:D112"/>
  <sheetViews>
    <sheetView workbookViewId="0">
      <selection activeCell="E8" sqref="E8"/>
    </sheetView>
  </sheetViews>
  <sheetFormatPr defaultColWidth="8" defaultRowHeight="12.75"/>
  <cols>
    <col min="1" max="1" width="11.625" style="125" customWidth="1"/>
    <col min="2" max="2" width="10.375" style="125" customWidth="1"/>
    <col min="3" max="16384" width="8" style="125"/>
  </cols>
  <sheetData>
    <row r="1" spans="1:4" s="123" customFormat="1" ht="30" customHeight="1">
      <c r="A1" s="724">
        <f>'Bid Form 2nd Envelope'!AB17</f>
        <v>-500</v>
      </c>
      <c r="B1" s="724"/>
    </row>
    <row r="2" spans="1:4" s="123" customFormat="1" ht="30" customHeight="1">
      <c r="A2" s="124"/>
    </row>
    <row r="3" spans="1:4">
      <c r="A3" s="124"/>
    </row>
    <row r="4" spans="1:4">
      <c r="A4" s="122" t="str">
        <f>IF(OR((A1&gt;9999999999),(A1&lt;0)),"Invalid Entry - More than 1000 crore OR -ve value",IF(A1=0, "Rs. Zero Only ",+CONCATENATE("Rs. ", B11,D11,B10,D10,B9,D9,B8,D8,B7,D7,B6," Only")))</f>
        <v>Invalid Entry - More than 1000 crore OR -ve value</v>
      </c>
    </row>
    <row r="5" spans="1:4">
      <c r="A5" s="124"/>
    </row>
    <row r="6" spans="1:4">
      <c r="A6" s="121">
        <f>-INT(A1/100)*100+ROUND(A1,0)</f>
        <v>0</v>
      </c>
      <c r="B6" s="125" t="str">
        <f t="shared" ref="B6:B11" si="0">IF(A6=0,"",LOOKUP(A6,$A$13:$A$112,$B$13:$B$112))</f>
        <v/>
      </c>
      <c r="D6" s="122"/>
    </row>
    <row r="7" spans="1:4">
      <c r="A7" s="121">
        <f>-INT(A1/1000)*10+INT(A1/100)</f>
        <v>5</v>
      </c>
      <c r="B7" s="125" t="str">
        <f t="shared" si="0"/>
        <v>Five</v>
      </c>
      <c r="D7" s="122" t="str">
        <f>+IF(B7="",""," Hundred ")</f>
        <v xml:space="preserve"> Hundred </v>
      </c>
    </row>
    <row r="8" spans="1:4">
      <c r="A8" s="121">
        <f>-INT(A1/100000)*100+INT(A1/1000)</f>
        <v>99</v>
      </c>
      <c r="B8" s="125" t="str">
        <f t="shared" si="0"/>
        <v>Ninety Nine</v>
      </c>
      <c r="D8" s="122" t="str">
        <f>IF((B8=""),IF(C8="",""," Thousand ")," Thousand ")</f>
        <v xml:space="preserve"> Thousand </v>
      </c>
    </row>
    <row r="9" spans="1:4">
      <c r="A9" s="121">
        <f>-INT(A1/10000000)*100+INT(A1/100000)</f>
        <v>99</v>
      </c>
      <c r="B9" s="125" t="str">
        <f t="shared" si="0"/>
        <v>Ninety Nine</v>
      </c>
      <c r="D9" s="122" t="str">
        <f>IF((B9=""),IF(C9="",""," Lac ")," Lac ")</f>
        <v xml:space="preserve"> Lac </v>
      </c>
    </row>
    <row r="10" spans="1:4">
      <c r="A10" s="121">
        <f>-INT(A1/1000000000)*100+INT(A1/10000000)</f>
        <v>99</v>
      </c>
      <c r="B10" s="126" t="str">
        <f t="shared" si="0"/>
        <v>Ninety Nine</v>
      </c>
      <c r="D10" s="122" t="str">
        <f>IF((B10=""),IF(C10="",""," Crore ")," Crore ")</f>
        <v xml:space="preserve"> Crore </v>
      </c>
    </row>
    <row r="11" spans="1:4">
      <c r="A11" s="127">
        <f>-INT(A1/10000000000)*1000+INT(A1/1000000000)</f>
        <v>999</v>
      </c>
      <c r="B11" s="126" t="str">
        <f t="shared" si="0"/>
        <v xml:space="preserve">One Hundred </v>
      </c>
      <c r="D11" s="122" t="str">
        <f>IF((B11=""),IF(C11="",""," Hundred ")," Hundred ")</f>
        <v xml:space="preserve"> Hundred </v>
      </c>
    </row>
    <row r="13" spans="1:4">
      <c r="A13" s="128">
        <v>1</v>
      </c>
      <c r="B13" s="129" t="s">
        <v>17</v>
      </c>
    </row>
    <row r="14" spans="1:4">
      <c r="A14" s="128">
        <v>2</v>
      </c>
      <c r="B14" s="129" t="s">
        <v>18</v>
      </c>
    </row>
    <row r="15" spans="1:4">
      <c r="A15" s="128">
        <v>3</v>
      </c>
      <c r="B15" s="129" t="s">
        <v>19</v>
      </c>
    </row>
    <row r="16" spans="1:4">
      <c r="A16" s="128">
        <v>4</v>
      </c>
      <c r="B16" s="129" t="s">
        <v>20</v>
      </c>
    </row>
    <row r="17" spans="1:2">
      <c r="A17" s="128">
        <v>5</v>
      </c>
      <c r="B17" s="129" t="s">
        <v>21</v>
      </c>
    </row>
    <row r="18" spans="1:2">
      <c r="A18" s="128">
        <v>6</v>
      </c>
      <c r="B18" s="129" t="s">
        <v>22</v>
      </c>
    </row>
    <row r="19" spans="1:2">
      <c r="A19" s="128">
        <v>7</v>
      </c>
      <c r="B19" s="129" t="s">
        <v>23</v>
      </c>
    </row>
    <row r="20" spans="1:2">
      <c r="A20" s="128">
        <v>8</v>
      </c>
      <c r="B20" s="129" t="s">
        <v>24</v>
      </c>
    </row>
    <row r="21" spans="1:2">
      <c r="A21" s="128">
        <v>9</v>
      </c>
      <c r="B21" s="129" t="s">
        <v>25</v>
      </c>
    </row>
    <row r="22" spans="1:2">
      <c r="A22" s="128">
        <v>10</v>
      </c>
      <c r="B22" s="129" t="s">
        <v>26</v>
      </c>
    </row>
    <row r="23" spans="1:2">
      <c r="A23" s="128">
        <v>11</v>
      </c>
      <c r="B23" s="129" t="s">
        <v>27</v>
      </c>
    </row>
    <row r="24" spans="1:2">
      <c r="A24" s="128">
        <v>12</v>
      </c>
      <c r="B24" s="129" t="s">
        <v>28</v>
      </c>
    </row>
    <row r="25" spans="1:2">
      <c r="A25" s="128">
        <v>13</v>
      </c>
      <c r="B25" s="129" t="s">
        <v>29</v>
      </c>
    </row>
    <row r="26" spans="1:2">
      <c r="A26" s="128">
        <v>14</v>
      </c>
      <c r="B26" s="129" t="s">
        <v>30</v>
      </c>
    </row>
    <row r="27" spans="1:2">
      <c r="A27" s="128">
        <v>15</v>
      </c>
      <c r="B27" s="129" t="s">
        <v>31</v>
      </c>
    </row>
    <row r="28" spans="1:2">
      <c r="A28" s="128">
        <v>16</v>
      </c>
      <c r="B28" s="129" t="s">
        <v>32</v>
      </c>
    </row>
    <row r="29" spans="1:2">
      <c r="A29" s="128">
        <v>17</v>
      </c>
      <c r="B29" s="129" t="s">
        <v>33</v>
      </c>
    </row>
    <row r="30" spans="1:2">
      <c r="A30" s="128">
        <v>18</v>
      </c>
      <c r="B30" s="129" t="s">
        <v>34</v>
      </c>
    </row>
    <row r="31" spans="1:2">
      <c r="A31" s="128">
        <v>19</v>
      </c>
      <c r="B31" s="129" t="s">
        <v>35</v>
      </c>
    </row>
    <row r="32" spans="1:2">
      <c r="A32" s="128">
        <v>20</v>
      </c>
      <c r="B32" s="129" t="s">
        <v>36</v>
      </c>
    </row>
    <row r="33" spans="1:2">
      <c r="A33" s="128">
        <v>21</v>
      </c>
      <c r="B33" s="129" t="s">
        <v>38</v>
      </c>
    </row>
    <row r="34" spans="1:2">
      <c r="A34" s="128">
        <v>22</v>
      </c>
      <c r="B34" s="129" t="s">
        <v>37</v>
      </c>
    </row>
    <row r="35" spans="1:2">
      <c r="A35" s="128">
        <v>23</v>
      </c>
      <c r="B35" s="129" t="s">
        <v>39</v>
      </c>
    </row>
    <row r="36" spans="1:2">
      <c r="A36" s="128">
        <v>24</v>
      </c>
      <c r="B36" s="129" t="s">
        <v>40</v>
      </c>
    </row>
    <row r="37" spans="1:2">
      <c r="A37" s="128">
        <v>25</v>
      </c>
      <c r="B37" s="129" t="s">
        <v>42</v>
      </c>
    </row>
    <row r="38" spans="1:2">
      <c r="A38" s="128">
        <v>26</v>
      </c>
      <c r="B38" s="129" t="s">
        <v>41</v>
      </c>
    </row>
    <row r="39" spans="1:2">
      <c r="A39" s="128">
        <v>27</v>
      </c>
      <c r="B39" s="129" t="s">
        <v>43</v>
      </c>
    </row>
    <row r="40" spans="1:2">
      <c r="A40" s="128">
        <v>28</v>
      </c>
      <c r="B40" s="129" t="s">
        <v>44</v>
      </c>
    </row>
    <row r="41" spans="1:2">
      <c r="A41" s="128">
        <v>29</v>
      </c>
      <c r="B41" s="129" t="s">
        <v>45</v>
      </c>
    </row>
    <row r="42" spans="1:2">
      <c r="A42" s="128">
        <v>30</v>
      </c>
      <c r="B42" s="129" t="s">
        <v>46</v>
      </c>
    </row>
    <row r="43" spans="1:2">
      <c r="A43" s="128">
        <v>31</v>
      </c>
      <c r="B43" s="129" t="s">
        <v>47</v>
      </c>
    </row>
    <row r="44" spans="1:2">
      <c r="A44" s="128">
        <v>32</v>
      </c>
      <c r="B44" s="129" t="s">
        <v>48</v>
      </c>
    </row>
    <row r="45" spans="1:2">
      <c r="A45" s="128">
        <v>33</v>
      </c>
      <c r="B45" s="129" t="s">
        <v>49</v>
      </c>
    </row>
    <row r="46" spans="1:2">
      <c r="A46" s="128">
        <v>34</v>
      </c>
      <c r="B46" s="129" t="s">
        <v>50</v>
      </c>
    </row>
    <row r="47" spans="1:2">
      <c r="A47" s="128">
        <v>35</v>
      </c>
      <c r="B47" s="129" t="s">
        <v>51</v>
      </c>
    </row>
    <row r="48" spans="1:2">
      <c r="A48" s="128">
        <v>36</v>
      </c>
      <c r="B48" s="129" t="s">
        <v>52</v>
      </c>
    </row>
    <row r="49" spans="1:2">
      <c r="A49" s="128">
        <v>37</v>
      </c>
      <c r="B49" s="129" t="s">
        <v>53</v>
      </c>
    </row>
    <row r="50" spans="1:2">
      <c r="A50" s="128">
        <v>38</v>
      </c>
      <c r="B50" s="129" t="s">
        <v>54</v>
      </c>
    </row>
    <row r="51" spans="1:2">
      <c r="A51" s="128">
        <v>39</v>
      </c>
      <c r="B51" s="129" t="s">
        <v>55</v>
      </c>
    </row>
    <row r="52" spans="1:2">
      <c r="A52" s="128">
        <v>40</v>
      </c>
      <c r="B52" s="129" t="s">
        <v>56</v>
      </c>
    </row>
    <row r="53" spans="1:2">
      <c r="A53" s="128">
        <v>41</v>
      </c>
      <c r="B53" s="129" t="s">
        <v>57</v>
      </c>
    </row>
    <row r="54" spans="1:2">
      <c r="A54" s="128">
        <v>42</v>
      </c>
      <c r="B54" s="129" t="s">
        <v>58</v>
      </c>
    </row>
    <row r="55" spans="1:2">
      <c r="A55" s="128">
        <v>43</v>
      </c>
      <c r="B55" s="129" t="s">
        <v>59</v>
      </c>
    </row>
    <row r="56" spans="1:2">
      <c r="A56" s="128">
        <v>44</v>
      </c>
      <c r="B56" s="129" t="s">
        <v>60</v>
      </c>
    </row>
    <row r="57" spans="1:2">
      <c r="A57" s="128">
        <v>45</v>
      </c>
      <c r="B57" s="129" t="s">
        <v>61</v>
      </c>
    </row>
    <row r="58" spans="1:2">
      <c r="A58" s="128">
        <v>46</v>
      </c>
      <c r="B58" s="129" t="s">
        <v>62</v>
      </c>
    </row>
    <row r="59" spans="1:2">
      <c r="A59" s="128">
        <v>47</v>
      </c>
      <c r="B59" s="129" t="s">
        <v>63</v>
      </c>
    </row>
    <row r="60" spans="1:2">
      <c r="A60" s="128">
        <v>48</v>
      </c>
      <c r="B60" s="129" t="s">
        <v>64</v>
      </c>
    </row>
    <row r="61" spans="1:2">
      <c r="A61" s="128">
        <v>49</v>
      </c>
      <c r="B61" s="129" t="s">
        <v>65</v>
      </c>
    </row>
    <row r="62" spans="1:2">
      <c r="A62" s="128">
        <v>50</v>
      </c>
      <c r="B62" s="129" t="s">
        <v>66</v>
      </c>
    </row>
    <row r="63" spans="1:2">
      <c r="A63" s="128">
        <v>51</v>
      </c>
      <c r="B63" s="129" t="s">
        <v>67</v>
      </c>
    </row>
    <row r="64" spans="1:2">
      <c r="A64" s="128">
        <v>52</v>
      </c>
      <c r="B64" s="129" t="s">
        <v>68</v>
      </c>
    </row>
    <row r="65" spans="1:2">
      <c r="A65" s="128">
        <v>53</v>
      </c>
      <c r="B65" s="129" t="s">
        <v>69</v>
      </c>
    </row>
    <row r="66" spans="1:2">
      <c r="A66" s="128">
        <v>54</v>
      </c>
      <c r="B66" s="129" t="s">
        <v>70</v>
      </c>
    </row>
    <row r="67" spans="1:2">
      <c r="A67" s="128">
        <v>55</v>
      </c>
      <c r="B67" s="129" t="s">
        <v>71</v>
      </c>
    </row>
    <row r="68" spans="1:2">
      <c r="A68" s="128">
        <v>56</v>
      </c>
      <c r="B68" s="129" t="s">
        <v>72</v>
      </c>
    </row>
    <row r="69" spans="1:2">
      <c r="A69" s="128">
        <v>57</v>
      </c>
      <c r="B69" s="129" t="s">
        <v>73</v>
      </c>
    </row>
    <row r="70" spans="1:2">
      <c r="A70" s="128">
        <v>58</v>
      </c>
      <c r="B70" s="129" t="s">
        <v>74</v>
      </c>
    </row>
    <row r="71" spans="1:2">
      <c r="A71" s="128">
        <v>59</v>
      </c>
      <c r="B71" s="129" t="s">
        <v>75</v>
      </c>
    </row>
    <row r="72" spans="1:2">
      <c r="A72" s="128">
        <v>60</v>
      </c>
      <c r="B72" s="129" t="s">
        <v>76</v>
      </c>
    </row>
    <row r="73" spans="1:2">
      <c r="A73" s="128">
        <v>61</v>
      </c>
      <c r="B73" s="129" t="s">
        <v>77</v>
      </c>
    </row>
    <row r="74" spans="1:2">
      <c r="A74" s="128">
        <v>62</v>
      </c>
      <c r="B74" s="129" t="s">
        <v>78</v>
      </c>
    </row>
    <row r="75" spans="1:2">
      <c r="A75" s="128">
        <v>63</v>
      </c>
      <c r="B75" s="129" t="s">
        <v>79</v>
      </c>
    </row>
    <row r="76" spans="1:2">
      <c r="A76" s="128">
        <v>64</v>
      </c>
      <c r="B76" s="129" t="s">
        <v>80</v>
      </c>
    </row>
    <row r="77" spans="1:2">
      <c r="A77" s="128">
        <v>65</v>
      </c>
      <c r="B77" s="129" t="s">
        <v>81</v>
      </c>
    </row>
    <row r="78" spans="1:2">
      <c r="A78" s="128">
        <v>66</v>
      </c>
      <c r="B78" s="129" t="s">
        <v>82</v>
      </c>
    </row>
    <row r="79" spans="1:2">
      <c r="A79" s="128">
        <v>67</v>
      </c>
      <c r="B79" s="129" t="s">
        <v>83</v>
      </c>
    </row>
    <row r="80" spans="1:2">
      <c r="A80" s="128">
        <v>68</v>
      </c>
      <c r="B80" s="129" t="s">
        <v>84</v>
      </c>
    </row>
    <row r="81" spans="1:2">
      <c r="A81" s="128">
        <v>69</v>
      </c>
      <c r="B81" s="129" t="s">
        <v>85</v>
      </c>
    </row>
    <row r="82" spans="1:2">
      <c r="A82" s="128">
        <v>70</v>
      </c>
      <c r="B82" s="129" t="s">
        <v>86</v>
      </c>
    </row>
    <row r="83" spans="1:2">
      <c r="A83" s="128">
        <v>71</v>
      </c>
      <c r="B83" s="129" t="s">
        <v>87</v>
      </c>
    </row>
    <row r="84" spans="1:2">
      <c r="A84" s="128">
        <v>72</v>
      </c>
      <c r="B84" s="129" t="s">
        <v>88</v>
      </c>
    </row>
    <row r="85" spans="1:2">
      <c r="A85" s="128">
        <v>73</v>
      </c>
      <c r="B85" s="129" t="s">
        <v>89</v>
      </c>
    </row>
    <row r="86" spans="1:2">
      <c r="A86" s="128">
        <v>74</v>
      </c>
      <c r="B86" s="129" t="s">
        <v>90</v>
      </c>
    </row>
    <row r="87" spans="1:2">
      <c r="A87" s="128">
        <v>75</v>
      </c>
      <c r="B87" s="129" t="s">
        <v>91</v>
      </c>
    </row>
    <row r="88" spans="1:2">
      <c r="A88" s="128">
        <v>76</v>
      </c>
      <c r="B88" s="129" t="s">
        <v>92</v>
      </c>
    </row>
    <row r="89" spans="1:2">
      <c r="A89" s="128">
        <v>77</v>
      </c>
      <c r="B89" s="129" t="s">
        <v>93</v>
      </c>
    </row>
    <row r="90" spans="1:2">
      <c r="A90" s="128">
        <v>78</v>
      </c>
      <c r="B90" s="129" t="s">
        <v>94</v>
      </c>
    </row>
    <row r="91" spans="1:2">
      <c r="A91" s="128">
        <v>79</v>
      </c>
      <c r="B91" s="129" t="s">
        <v>95</v>
      </c>
    </row>
    <row r="92" spans="1:2">
      <c r="A92" s="128">
        <v>80</v>
      </c>
      <c r="B92" s="129" t="s">
        <v>96</v>
      </c>
    </row>
    <row r="93" spans="1:2">
      <c r="A93" s="128">
        <v>81</v>
      </c>
      <c r="B93" s="129" t="s">
        <v>97</v>
      </c>
    </row>
    <row r="94" spans="1:2">
      <c r="A94" s="128">
        <v>82</v>
      </c>
      <c r="B94" s="129" t="s">
        <v>98</v>
      </c>
    </row>
    <row r="95" spans="1:2">
      <c r="A95" s="128">
        <v>83</v>
      </c>
      <c r="B95" s="129" t="s">
        <v>99</v>
      </c>
    </row>
    <row r="96" spans="1:2">
      <c r="A96" s="128">
        <v>84</v>
      </c>
      <c r="B96" s="129" t="s">
        <v>100</v>
      </c>
    </row>
    <row r="97" spans="1:2">
      <c r="A97" s="128">
        <v>85</v>
      </c>
      <c r="B97" s="129" t="s">
        <v>101</v>
      </c>
    </row>
    <row r="98" spans="1:2">
      <c r="A98" s="128">
        <v>86</v>
      </c>
      <c r="B98" s="129" t="s">
        <v>102</v>
      </c>
    </row>
    <row r="99" spans="1:2">
      <c r="A99" s="128">
        <v>87</v>
      </c>
      <c r="B99" s="129" t="s">
        <v>103</v>
      </c>
    </row>
    <row r="100" spans="1:2">
      <c r="A100" s="128">
        <v>88</v>
      </c>
      <c r="B100" s="129" t="s">
        <v>104</v>
      </c>
    </row>
    <row r="101" spans="1:2">
      <c r="A101" s="128">
        <v>89</v>
      </c>
      <c r="B101" s="129" t="s">
        <v>105</v>
      </c>
    </row>
    <row r="102" spans="1:2">
      <c r="A102" s="128">
        <v>90</v>
      </c>
      <c r="B102" s="129" t="s">
        <v>106</v>
      </c>
    </row>
    <row r="103" spans="1:2">
      <c r="A103" s="128">
        <v>91</v>
      </c>
      <c r="B103" s="129" t="s">
        <v>107</v>
      </c>
    </row>
    <row r="104" spans="1:2">
      <c r="A104" s="128">
        <v>92</v>
      </c>
      <c r="B104" s="129" t="s">
        <v>108</v>
      </c>
    </row>
    <row r="105" spans="1:2">
      <c r="A105" s="128">
        <v>93</v>
      </c>
      <c r="B105" s="129" t="s">
        <v>109</v>
      </c>
    </row>
    <row r="106" spans="1:2">
      <c r="A106" s="128">
        <v>94</v>
      </c>
      <c r="B106" s="129" t="s">
        <v>110</v>
      </c>
    </row>
    <row r="107" spans="1:2">
      <c r="A107" s="128">
        <v>95</v>
      </c>
      <c r="B107" s="129" t="s">
        <v>111</v>
      </c>
    </row>
    <row r="108" spans="1:2">
      <c r="A108" s="128">
        <v>96</v>
      </c>
      <c r="B108" s="129" t="s">
        <v>112</v>
      </c>
    </row>
    <row r="109" spans="1:2">
      <c r="A109" s="128">
        <v>97</v>
      </c>
      <c r="B109" s="129" t="s">
        <v>113</v>
      </c>
    </row>
    <row r="110" spans="1:2">
      <c r="A110" s="128">
        <v>98</v>
      </c>
      <c r="B110" s="129" t="s">
        <v>114</v>
      </c>
    </row>
    <row r="111" spans="1:2">
      <c r="A111" s="128">
        <v>99</v>
      </c>
      <c r="B111" s="129" t="s">
        <v>115</v>
      </c>
    </row>
    <row r="112" spans="1:2">
      <c r="A112" s="128">
        <v>100</v>
      </c>
      <c r="B112" s="129" t="s">
        <v>116</v>
      </c>
    </row>
  </sheetData>
  <customSheetViews>
    <customSheetView guid="{22581B22-4535-40E8-AE84-3A56DECE0C04}" state="hidden">
      <selection activeCell="E8" sqref="E8"/>
      <pageMargins left="0.75" right="0.75" top="1" bottom="1" header="0.5" footer="0.5"/>
      <pageSetup orientation="portrait" r:id="rId1"/>
      <headerFooter alignWithMargins="0"/>
    </customSheetView>
    <customSheetView guid="{01BD8524-9381-4704-9D50-6C848948AE22}" state="hidden">
      <selection activeCell="E8" sqref="E8"/>
      <pageMargins left="0.75" right="0.75" top="1" bottom="1" header="0.5" footer="0.5"/>
      <pageSetup orientation="portrait" r:id="rId2"/>
      <headerFooter alignWithMargins="0"/>
    </customSheetView>
    <customSheetView guid="{87981F99-33D2-48F3-9138-10E7D5F1DFD3}" state="hidden">
      <selection activeCell="E8" sqref="E8"/>
      <pageMargins left="0.75" right="0.75" top="1" bottom="1" header="0.5" footer="0.5"/>
      <pageSetup orientation="portrait" r:id="rId3"/>
      <headerFooter alignWithMargins="0"/>
    </customSheetView>
    <customSheetView guid="{2BA1F3A4-7362-4C75-9E02-FB6308B23F40}" state="hidden">
      <selection activeCell="E8" sqref="E8"/>
      <pageMargins left="0.75" right="0.75" top="1" bottom="1" header="0.5" footer="0.5"/>
      <pageSetup orientation="portrait" r:id="rId4"/>
      <headerFooter alignWithMargins="0"/>
    </customSheetView>
    <customSheetView guid="{88CDEBAE-8E08-4224-B529-C4120559940A}" state="hidden">
      <selection activeCell="E8" sqref="E8"/>
      <pageMargins left="0.75" right="0.75" top="1" bottom="1" header="0.5" footer="0.5"/>
      <pageSetup orientation="portrait" r:id="rId5"/>
      <headerFooter alignWithMargins="0"/>
    </customSheetView>
    <customSheetView guid="{A8D67B77-0FCD-43C6-B55F-10F11F3996C9}" state="hidden">
      <selection activeCell="E8" sqref="E8"/>
      <pageMargins left="0.75" right="0.75" top="1" bottom="1" header="0.5" footer="0.5"/>
      <pageSetup orientation="portrait" r:id="rId6"/>
      <headerFooter alignWithMargins="0"/>
    </customSheetView>
    <customSheetView guid="{2B22B4D9-734E-466D-B6F8-DF61D532EF69}" state="hidden">
      <selection activeCell="E8" sqref="E8"/>
      <pageMargins left="0.75" right="0.75" top="1" bottom="1" header="0.5" footer="0.5"/>
      <pageSetup orientation="portrait" r:id="rId7"/>
      <headerFooter alignWithMargins="0"/>
    </customSheetView>
    <customSheetView guid="{7781E931-9022-448B-8CEA-16A952A0B08B}" state="hidden">
      <selection activeCell="E8" sqref="E8"/>
      <pageMargins left="0.75" right="0.75" top="1" bottom="1" header="0.5" footer="0.5"/>
      <pageSetup orientation="portrait" r:id="rId8"/>
      <headerFooter alignWithMargins="0"/>
    </customSheetView>
    <customSheetView guid="{FE49A1A8-589E-4C61-B5F2-2DC8472D06ED}" state="hidden">
      <selection activeCell="E8" sqref="E8"/>
      <pageMargins left="0.75" right="0.75" top="1" bottom="1" header="0.5" footer="0.5"/>
      <pageSetup orientation="portrait" r:id="rId9"/>
      <headerFooter alignWithMargins="0"/>
    </customSheetView>
    <customSheetView guid="{EF525F2E-18DE-47FD-A864-6F2A2CA91061}" state="hidden">
      <selection activeCell="E8" sqref="E8"/>
      <pageMargins left="0.75" right="0.75" top="1" bottom="1" header="0.5" footer="0.5"/>
      <pageSetup orientation="portrait" r:id="rId10"/>
      <headerFooter alignWithMargins="0"/>
    </customSheetView>
    <customSheetView guid="{9C0E3A54-A1E4-4406-967B-FE168F751196}" state="hidden">
      <selection activeCell="E8" sqref="E8"/>
      <pageMargins left="0.75" right="0.75" top="1" bottom="1" header="0.5" footer="0.5"/>
      <pageSetup orientation="portrait" r:id="rId11"/>
      <headerFooter alignWithMargins="0"/>
    </customSheetView>
    <customSheetView guid="{E95B21C1-D936-4435-AF6F-90CF0B6A7506}" state="hidden">
      <selection activeCell="E8" sqref="E8"/>
      <pageMargins left="0.75" right="0.75" top="1" bottom="1" header="0.5" footer="0.5"/>
      <pageSetup orientation="portrait" r:id="rId12"/>
      <headerFooter alignWithMargins="0"/>
    </customSheetView>
    <customSheetView guid="{B0EE7D76-5806-4718-BDAD-3A3EA691E5E4}" state="hidden">
      <selection activeCell="E8" sqref="E8"/>
      <pageMargins left="0.75" right="0.75" top="1" bottom="1" header="0.5" footer="0.5"/>
      <pageSetup orientation="portrait" r:id="rId13"/>
      <headerFooter alignWithMargins="0"/>
    </customSheetView>
    <customSheetView guid="{696D9240-6693-44E8-B9A4-2BFADD101EE2}" state="hidden">
      <selection activeCell="E8" sqref="E8"/>
      <pageMargins left="0.75" right="0.75" top="1" bottom="1" header="0.5" footer="0.5"/>
      <pageSetup orientation="portrait" r:id="rId14"/>
      <headerFooter alignWithMargins="0"/>
    </customSheetView>
    <customSheetView guid="{58D82F59-8CF6-455F-B9F4-081499FDF243}" state="hidden">
      <selection activeCell="E8" sqref="E8"/>
      <pageMargins left="0.75" right="0.75" top="1" bottom="1" header="0.5" footer="0.5"/>
      <pageSetup orientation="portrait" r:id="rId15"/>
      <headerFooter alignWithMargins="0"/>
    </customSheetView>
    <customSheetView guid="{B1277D53-29D6-4226-81E2-084FB62977B6}" state="hidden">
      <selection activeCell="E8" sqref="E8"/>
      <pageMargins left="0.75" right="0.75" top="1" bottom="1" header="0.5" footer="0.5"/>
      <pageSetup orientation="portrait" r:id="rId16"/>
      <headerFooter alignWithMargins="0"/>
    </customSheetView>
    <customSheetView guid="{C39F923C-6CD3-45D8-86F8-6C4D806DDD7E}" state="hidden">
      <selection activeCell="E8" sqref="E8"/>
      <pageMargins left="0.75" right="0.75" top="1" bottom="1" header="0.5" footer="0.5"/>
      <pageSetup orientation="portrait" r:id="rId17"/>
      <headerFooter alignWithMargins="0"/>
    </customSheetView>
    <customSheetView guid="{9CA44E70-650F-49CD-967F-298619682CA2}" state="hidden">
      <selection activeCell="E8" sqref="E8"/>
      <pageMargins left="0.75" right="0.75" top="1" bottom="1" header="0.5" footer="0.5"/>
      <pageSetup orientation="portrait" r:id="rId18"/>
      <headerFooter alignWithMargins="0"/>
    </customSheetView>
    <customSheetView guid="{42E48991-4351-4471-8AF6-A35D24AE57E4}" state="hidden">
      <selection activeCell="E8" sqref="E8"/>
      <pageMargins left="0.75" right="0.75" top="1" bottom="1" header="0.5" footer="0.5"/>
      <pageSetup orientation="portrait" r:id="rId19"/>
      <headerFooter alignWithMargins="0"/>
    </customSheetView>
    <customSheetView guid="{5A07DBA2-29FE-46EA-8A64-6BF1FB7295C8}" state="hidden" showRuler="0">
      <selection activeCell="E8" sqref="E8"/>
      <pageMargins left="0.75" right="0.75" top="1" bottom="1" header="0.5" footer="0.5"/>
      <pageSetup orientation="portrait" r:id="rId20"/>
      <headerFooter alignWithMargins="0"/>
    </customSheetView>
    <customSheetView guid="{BE00177C-666B-4CCB-B6AF-EE8409A04F15}" state="hidden">
      <selection activeCell="E8" sqref="E8"/>
      <pageMargins left="0.75" right="0.75" top="1" bottom="1" header="0.5" footer="0.5"/>
      <pageSetup orientation="portrait" r:id="rId21"/>
      <headerFooter alignWithMargins="0"/>
    </customSheetView>
    <customSheetView guid="{8020169D-1904-4071-9010-34C6BAD35472}" state="hidden">
      <selection activeCell="E8" sqref="E8"/>
      <pageMargins left="0.75" right="0.75" top="1" bottom="1" header="0.5" footer="0.5"/>
      <pageSetup orientation="portrait" r:id="rId22"/>
      <headerFooter alignWithMargins="0"/>
    </customSheetView>
    <customSheetView guid="{EFF9997F-F423-457E-8339-C5D06689EC0D}" state="hidden">
      <selection activeCell="E8" sqref="E8"/>
      <pageMargins left="0.75" right="0.75" top="1" bottom="1" header="0.5" footer="0.5"/>
      <pageSetup orientation="portrait" r:id="rId23"/>
      <headerFooter alignWithMargins="0"/>
    </customSheetView>
    <customSheetView guid="{D39E83F3-4061-47C5-8153-10B7C21D208A}" state="hidden">
      <selection activeCell="E8" sqref="E8"/>
      <pageMargins left="0.75" right="0.75" top="1" bottom="1" header="0.5" footer="0.5"/>
      <pageSetup orientation="portrait" r:id="rId24"/>
      <headerFooter alignWithMargins="0"/>
    </customSheetView>
    <customSheetView guid="{D963BE1A-1920-4E18-8F54-07F354CCE224}" state="hidden">
      <selection activeCell="E8" sqref="E8"/>
      <pageMargins left="0.75" right="0.75" top="1" bottom="1" header="0.5" footer="0.5"/>
      <pageSetup orientation="portrait" r:id="rId25"/>
      <headerFooter alignWithMargins="0"/>
    </customSheetView>
    <customSheetView guid="{D545044E-B7FF-408B-A291-2187C526EC3D}" state="hidden">
      <selection activeCell="E8" sqref="E8"/>
      <pageMargins left="0.75" right="0.75" top="1" bottom="1" header="0.5" footer="0.5"/>
      <pageSetup orientation="portrait" r:id="rId26"/>
      <headerFooter alignWithMargins="0"/>
    </customSheetView>
    <customSheetView guid="{883F4F4D-A630-4132-B676-8201FF751979}" state="hidden">
      <selection activeCell="E8" sqref="E8"/>
      <pageMargins left="0.75" right="0.75" top="1" bottom="1" header="0.5" footer="0.5"/>
      <pageSetup orientation="portrait" r:id="rId27"/>
      <headerFooter alignWithMargins="0"/>
    </customSheetView>
    <customSheetView guid="{FA8C7114-2E15-4727-B4B0-927BCE12D1A6}" state="hidden">
      <selection activeCell="E8" sqref="E8"/>
      <pageMargins left="0.75" right="0.75" top="1" bottom="1" header="0.5" footer="0.5"/>
      <pageSetup orientation="portrait" r:id="rId28"/>
      <headerFooter alignWithMargins="0"/>
    </customSheetView>
    <customSheetView guid="{483DCDBB-D1CA-4B11-85F4-FA65A96DCE29}" state="hidden">
      <selection activeCell="E8" sqref="E8"/>
      <pageMargins left="0.75" right="0.75" top="1" bottom="1" header="0.5" footer="0.5"/>
      <pageSetup orientation="portrait" r:id="rId29"/>
      <headerFooter alignWithMargins="0"/>
    </customSheetView>
    <customSheetView guid="{97EFF801-2C6F-4063-9981-A39996328FAC}" state="hidden">
      <selection activeCell="E8" sqref="E8"/>
      <pageMargins left="0.75" right="0.75" top="1" bottom="1" header="0.5" footer="0.5"/>
      <pageSetup orientation="portrait" r:id="rId30"/>
      <headerFooter alignWithMargins="0"/>
    </customSheetView>
    <customSheetView guid="{585A669F-29FF-4D0D-B50C-5C677FB93FEB}" state="hidden">
      <selection activeCell="E8" sqref="E8"/>
      <pageMargins left="0.75" right="0.75" top="1" bottom="1" header="0.5" footer="0.5"/>
      <pageSetup orientation="portrait" r:id="rId31"/>
      <headerFooter alignWithMargins="0"/>
    </customSheetView>
    <customSheetView guid="{804C0530-632A-4E06-A9A2-093B6503F55F}" state="hidden">
      <selection activeCell="E8" sqref="E8"/>
      <pageMargins left="0.75" right="0.75" top="1" bottom="1" header="0.5" footer="0.5"/>
      <pageSetup orientation="portrait" r:id="rId32"/>
      <headerFooter alignWithMargins="0"/>
    </customSheetView>
    <customSheetView guid="{5C772B04-11E1-4A74-9F43-9A74EF38E5E2}" state="hidden">
      <selection activeCell="E8" sqref="E8"/>
      <pageMargins left="0.75" right="0.75" top="1" bottom="1" header="0.5" footer="0.5"/>
      <pageSetup orientation="portrait" r:id="rId33"/>
      <headerFooter alignWithMargins="0"/>
    </customSheetView>
    <customSheetView guid="{65BDA0F1-6D38-4874-87A2-19D645CD5B6D}" state="hidden">
      <selection activeCell="E8" sqref="E8"/>
      <pageMargins left="0.75" right="0.75" top="1" bottom="1" header="0.5" footer="0.5"/>
      <pageSetup orientation="portrait" r:id="rId34"/>
      <headerFooter alignWithMargins="0"/>
    </customSheetView>
  </customSheetViews>
  <mergeCells count="1">
    <mergeCell ref="A1:B1"/>
  </mergeCells>
  <phoneticPr fontId="3" type="noConversion"/>
  <pageMargins left="0.75" right="0.75" top="1" bottom="1" header="0.5" footer="0.5"/>
  <pageSetup orientation="portrait" r:id="rId3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27</vt:i4>
      </vt:variant>
    </vt:vector>
  </HeadingPairs>
  <TitlesOfParts>
    <vt:vector size="47" baseType="lpstr">
      <vt:lpstr>Basic Data</vt:lpstr>
      <vt:lpstr>Cover</vt:lpstr>
      <vt:lpstr>Names of Bidder</vt:lpstr>
      <vt:lpstr>Sch-1</vt:lpstr>
      <vt:lpstr>Sch-1 Dis</vt:lpstr>
      <vt:lpstr>Sch-2</vt:lpstr>
      <vt:lpstr>Sch-2 Dis</vt:lpstr>
      <vt:lpstr>Sch-3</vt:lpstr>
      <vt:lpstr>Sch-4 Dis</vt:lpstr>
      <vt:lpstr>Sch-4</vt:lpstr>
      <vt:lpstr>Sch-5 After Discount</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'Names of Bidder'!Print_Area</vt:lpstr>
      <vt:lpstr>Octroi!Print_Area</vt:lpstr>
      <vt:lpstr>'Other Taxes &amp; Duties'!Print_Area</vt:lpstr>
      <vt:lpstr>'Q &amp; C'!Print_Area</vt:lpstr>
      <vt:lpstr>'Sch-1'!Print_Area</vt:lpstr>
      <vt:lpstr>'Sch-1 Dis'!Print_Area</vt:lpstr>
      <vt:lpstr>'Sch-2'!Print_Area</vt:lpstr>
      <vt:lpstr>'Sch-2 Dis'!Print_Area</vt:lpstr>
      <vt:lpstr>'Sch-3'!Print_Area</vt:lpstr>
      <vt:lpstr>'Sch-4'!Print_Area</vt:lpstr>
      <vt:lpstr>'Sch-4 Dis'!Print_Area</vt:lpstr>
      <vt:lpstr>'Sch-5 After Discount'!Print_Area</vt:lpstr>
      <vt:lpstr>'Sch-6 Dis'!Print_Area</vt:lpstr>
      <vt:lpstr>'T &amp; D'!Print_Area</vt:lpstr>
      <vt:lpstr>'Sch-1'!Print_Titles</vt:lpstr>
      <vt:lpstr>'Sch-1 Dis'!Print_Titles</vt:lpstr>
      <vt:lpstr>'Sch-2'!Print_Titles</vt:lpstr>
      <vt:lpstr>'Sch-2 Dis'!Print_Titles</vt:lpstr>
      <vt:lpstr>'Sch-3'!Print_Titles</vt:lpstr>
      <vt:lpstr>'Sch-4'!Print_Titles</vt:lpstr>
      <vt:lpstr>'Sch-4 Dis'!Print_Titles</vt:lpstr>
      <vt:lpstr>'Sch-5 After Discount'!Print_Titles</vt:lpstr>
      <vt:lpstr>'Sch-6 Dis'!Print_Titles</vt:lpstr>
    </vt:vector>
  </TitlesOfParts>
  <Company>POWERGRID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SOUMYADEEP.BHATTACHARYA</cp:lastModifiedBy>
  <cp:lastPrinted>2025-02-27T05:35:29Z</cp:lastPrinted>
  <dcterms:created xsi:type="dcterms:W3CDTF">2001-07-26T10:23:15Z</dcterms:created>
  <dcterms:modified xsi:type="dcterms:W3CDTF">2025-03-10T08:06:18Z</dcterms:modified>
</cp:coreProperties>
</file>